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rank\Documents\Branko HOME pages\documents\"/>
    </mc:Choice>
  </mc:AlternateContent>
  <xr:revisionPtr revIDLastSave="0" documentId="13_ncr:1_{0F338ED6-C078-4200-90E9-3E075F086777}" xr6:coauthVersionLast="46" xr6:coauthVersionMax="46" xr10:uidLastSave="{00000000-0000-0000-0000-000000000000}"/>
  <bookViews>
    <workbookView xWindow="-120" yWindow="-120" windowWidth="29040" windowHeight="15840" xr2:uid="{EABCDBDD-0921-4651-8BCA-2752EE8C8E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" i="1" l="1" a="1"/>
  <c r="AC2" i="1" s="1"/>
  <c r="AR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" i="1"/>
  <c r="AN2" i="1"/>
  <c r="AN3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F2" i="1"/>
  <c r="I2" i="1" a="1"/>
  <c r="I2" i="1" s="1"/>
  <c r="J3" i="1" s="1" a="1"/>
  <c r="J3" i="1" s="1"/>
  <c r="K4" i="1" s="1" a="1"/>
  <c r="K4" i="1" s="1"/>
  <c r="L5" i="1" s="1" a="1"/>
  <c r="L5" i="1" s="1"/>
  <c r="M6" i="1" s="1" a="1"/>
  <c r="M6" i="1" s="1"/>
  <c r="N7" i="1" s="1" a="1"/>
  <c r="N7" i="1" s="1"/>
  <c r="O8" i="1" s="1" a="1"/>
  <c r="O8" i="1" s="1"/>
  <c r="P9" i="1" s="1" a="1"/>
  <c r="P9" i="1" s="1"/>
  <c r="Q10" i="1" s="1" a="1"/>
  <c r="Q10" i="1" s="1"/>
  <c r="R11" i="1" s="1" a="1"/>
  <c r="R11" i="1" s="1"/>
  <c r="S12" i="1" s="1" a="1"/>
  <c r="S12" i="1" s="1"/>
  <c r="T13" i="1" s="1" a="1"/>
  <c r="T13" i="1" s="1"/>
  <c r="U14" i="1" s="1" a="1"/>
  <c r="U14" i="1" s="1"/>
  <c r="V15" i="1" s="1" a="1"/>
  <c r="V15" i="1" s="1"/>
  <c r="W16" i="1" s="1" a="1"/>
  <c r="W16" i="1" s="1"/>
  <c r="X17" i="1" s="1" a="1"/>
  <c r="X17" i="1" s="1"/>
  <c r="Y18" i="1" s="1" a="1"/>
  <c r="Y18" i="1" s="1"/>
  <c r="Z19" i="1" s="1" a="1"/>
  <c r="Z19" i="1" s="1"/>
  <c r="AA20" i="1" s="1" a="1"/>
  <c r="AA20" i="1" s="1"/>
  <c r="AB21" i="1" s="1" a="1"/>
  <c r="AB21" i="1" s="1"/>
  <c r="J2" i="1" a="1"/>
  <c r="J2" i="1" s="1"/>
  <c r="K3" i="1" s="1" a="1"/>
  <c r="K3" i="1" s="1"/>
  <c r="L4" i="1" s="1" a="1"/>
  <c r="L4" i="1" s="1"/>
  <c r="M5" i="1" s="1" a="1"/>
  <c r="M5" i="1" s="1"/>
  <c r="N6" i="1" s="1" a="1"/>
  <c r="N6" i="1" s="1"/>
  <c r="O7" i="1" s="1" a="1"/>
  <c r="O7" i="1" s="1"/>
  <c r="P8" i="1" s="1" a="1"/>
  <c r="P8" i="1" s="1"/>
  <c r="Q9" i="1" s="1" a="1"/>
  <c r="Q9" i="1" s="1"/>
  <c r="R10" i="1" s="1" a="1"/>
  <c r="R10" i="1" s="1"/>
  <c r="S11" i="1" s="1" a="1"/>
  <c r="S11" i="1" s="1"/>
  <c r="T12" i="1" s="1" a="1"/>
  <c r="T12" i="1" s="1"/>
  <c r="U13" i="1" s="1" a="1"/>
  <c r="U13" i="1" s="1"/>
  <c r="V14" i="1" s="1" a="1"/>
  <c r="V14" i="1" s="1"/>
  <c r="W15" i="1" s="1" a="1"/>
  <c r="W15" i="1" s="1"/>
  <c r="X16" i="1" s="1" a="1"/>
  <c r="X16" i="1" s="1"/>
  <c r="Y17" i="1" s="1" a="1"/>
  <c r="Y17" i="1" s="1"/>
  <c r="K2" i="1" a="1"/>
  <c r="K2" i="1" s="1"/>
  <c r="L3" i="1" s="1" a="1"/>
  <c r="L3" i="1" s="1"/>
  <c r="M4" i="1" s="1" a="1"/>
  <c r="M4" i="1" s="1"/>
  <c r="N5" i="1" s="1" a="1"/>
  <c r="N5" i="1" s="1"/>
  <c r="O6" i="1" s="1" a="1"/>
  <c r="O6" i="1" s="1"/>
  <c r="P7" i="1" s="1" a="1"/>
  <c r="P7" i="1" s="1"/>
  <c r="Q8" i="1" s="1" a="1"/>
  <c r="Q8" i="1" s="1"/>
  <c r="R9" i="1" s="1" a="1"/>
  <c r="R9" i="1" s="1"/>
  <c r="S10" i="1" s="1" a="1"/>
  <c r="S10" i="1" s="1"/>
  <c r="T11" i="1" s="1" a="1"/>
  <c r="T11" i="1" s="1"/>
  <c r="U12" i="1" s="1" a="1"/>
  <c r="U12" i="1" s="1"/>
  <c r="V13" i="1" s="1" a="1"/>
  <c r="V13" i="1" s="1"/>
  <c r="W14" i="1" s="1" a="1"/>
  <c r="W14" i="1" s="1"/>
  <c r="X15" i="1" s="1" a="1"/>
  <c r="X15" i="1" s="1"/>
  <c r="Y16" i="1" s="1" a="1"/>
  <c r="Y16" i="1" s="1"/>
  <c r="Z17" i="1" s="1" a="1"/>
  <c r="Z17" i="1" s="1"/>
  <c r="AA18" i="1" s="1" a="1"/>
  <c r="AA18" i="1" s="1"/>
  <c r="AB19" i="1" s="1" a="1"/>
  <c r="AB19" i="1" s="1"/>
  <c r="L2" i="1" a="1"/>
  <c r="L2" i="1" s="1"/>
  <c r="M3" i="1" s="1" a="1"/>
  <c r="M3" i="1" s="1"/>
  <c r="N4" i="1" s="1" a="1"/>
  <c r="N4" i="1" s="1"/>
  <c r="O5" i="1" s="1" a="1"/>
  <c r="O5" i="1" s="1"/>
  <c r="P6" i="1" s="1" a="1"/>
  <c r="P6" i="1" s="1"/>
  <c r="Q7" i="1" s="1" a="1"/>
  <c r="Q7" i="1" s="1"/>
  <c r="R8" i="1" s="1" a="1"/>
  <c r="R8" i="1" s="1"/>
  <c r="S9" i="1" s="1" a="1"/>
  <c r="S9" i="1" s="1"/>
  <c r="T10" i="1" s="1" a="1"/>
  <c r="T10" i="1" s="1"/>
  <c r="U11" i="1" s="1" a="1"/>
  <c r="U11" i="1" s="1"/>
  <c r="V12" i="1" s="1" a="1"/>
  <c r="V12" i="1" s="1"/>
  <c r="W13" i="1" s="1" a="1"/>
  <c r="W13" i="1" s="1"/>
  <c r="X14" i="1" s="1" a="1"/>
  <c r="X14" i="1" s="1"/>
  <c r="Y15" i="1" s="1" a="1"/>
  <c r="Y15" i="1" s="1"/>
  <c r="Z16" i="1" s="1" a="1"/>
  <c r="Z16" i="1" s="1"/>
  <c r="AA17" i="1" s="1" a="1"/>
  <c r="AA17" i="1" s="1"/>
  <c r="AB18" i="1" s="1" a="1"/>
  <c r="AB18" i="1" s="1"/>
  <c r="M2" i="1" a="1"/>
  <c r="M2" i="1" s="1"/>
  <c r="N3" i="1" s="1" a="1"/>
  <c r="N3" i="1" s="1"/>
  <c r="O4" i="1" s="1" a="1"/>
  <c r="O4" i="1" s="1"/>
  <c r="P5" i="1" s="1" a="1"/>
  <c r="P5" i="1" s="1"/>
  <c r="Q6" i="1" s="1" a="1"/>
  <c r="Q6" i="1" s="1"/>
  <c r="R7" i="1" s="1" a="1"/>
  <c r="R7" i="1" s="1"/>
  <c r="S8" i="1" s="1" a="1"/>
  <c r="S8" i="1" s="1"/>
  <c r="T9" i="1" s="1" a="1"/>
  <c r="T9" i="1" s="1"/>
  <c r="U10" i="1" s="1" a="1"/>
  <c r="U10" i="1" s="1"/>
  <c r="V11" i="1" s="1" a="1"/>
  <c r="V11" i="1" s="1"/>
  <c r="W12" i="1" s="1" a="1"/>
  <c r="W12" i="1" s="1"/>
  <c r="X13" i="1" s="1" a="1"/>
  <c r="X13" i="1" s="1"/>
  <c r="Y14" i="1" s="1" a="1"/>
  <c r="Y14" i="1" s="1"/>
  <c r="Z15" i="1" s="1" a="1"/>
  <c r="Z15" i="1" s="1"/>
  <c r="AA16" i="1" s="1" a="1"/>
  <c r="AA16" i="1" s="1"/>
  <c r="AB17" i="1" s="1" a="1"/>
  <c r="AB17" i="1" s="1"/>
  <c r="N2" i="1" a="1"/>
  <c r="N2" i="1" s="1"/>
  <c r="O3" i="1" s="1" a="1"/>
  <c r="O3" i="1" s="1"/>
  <c r="P4" i="1" s="1" a="1"/>
  <c r="P4" i="1" s="1"/>
  <c r="Q5" i="1" s="1" a="1"/>
  <c r="Q5" i="1" s="1"/>
  <c r="R6" i="1" s="1" a="1"/>
  <c r="R6" i="1" s="1"/>
  <c r="S7" i="1" s="1" a="1"/>
  <c r="S7" i="1" s="1"/>
  <c r="T8" i="1" s="1" a="1"/>
  <c r="T8" i="1" s="1"/>
  <c r="U9" i="1" s="1" a="1"/>
  <c r="U9" i="1" s="1"/>
  <c r="V10" i="1" s="1" a="1"/>
  <c r="V10" i="1" s="1"/>
  <c r="W11" i="1" s="1" a="1"/>
  <c r="W11" i="1" s="1"/>
  <c r="X12" i="1" s="1" a="1"/>
  <c r="X12" i="1" s="1"/>
  <c r="Y13" i="1" s="1" a="1"/>
  <c r="Y13" i="1" s="1"/>
  <c r="Z14" i="1" s="1" a="1"/>
  <c r="Z14" i="1" s="1"/>
  <c r="AA15" i="1" s="1" a="1"/>
  <c r="AA15" i="1" s="1"/>
  <c r="AB16" i="1" s="1" a="1"/>
  <c r="AB16" i="1" s="1"/>
  <c r="O2" i="1" a="1"/>
  <c r="O2" i="1" s="1"/>
  <c r="P3" i="1" s="1" a="1"/>
  <c r="P3" i="1" s="1"/>
  <c r="Q4" i="1" s="1" a="1"/>
  <c r="Q4" i="1" s="1"/>
  <c r="R5" i="1" s="1" a="1"/>
  <c r="R5" i="1" s="1"/>
  <c r="S6" i="1" s="1" a="1"/>
  <c r="S6" i="1" s="1"/>
  <c r="T7" i="1" s="1" a="1"/>
  <c r="T7" i="1" s="1"/>
  <c r="U8" i="1" s="1" a="1"/>
  <c r="U8" i="1" s="1"/>
  <c r="V9" i="1" s="1" a="1"/>
  <c r="V9" i="1" s="1"/>
  <c r="W10" i="1" s="1" a="1"/>
  <c r="W10" i="1" s="1"/>
  <c r="X11" i="1" s="1" a="1"/>
  <c r="X11" i="1" s="1"/>
  <c r="Y12" i="1" s="1" a="1"/>
  <c r="Y12" i="1" s="1"/>
  <c r="Z13" i="1" s="1" a="1"/>
  <c r="Z13" i="1" s="1"/>
  <c r="AA14" i="1" s="1" a="1"/>
  <c r="AA14" i="1" s="1"/>
  <c r="AB15" i="1" s="1" a="1"/>
  <c r="AB15" i="1" s="1"/>
  <c r="P2" i="1" a="1"/>
  <c r="P2" i="1" s="1"/>
  <c r="Q3" i="1" s="1" a="1"/>
  <c r="Q3" i="1" s="1"/>
  <c r="R4" i="1" s="1" a="1"/>
  <c r="R4" i="1" s="1"/>
  <c r="S5" i="1" s="1" a="1"/>
  <c r="S5" i="1" s="1"/>
  <c r="T6" i="1" s="1" a="1"/>
  <c r="T6" i="1" s="1"/>
  <c r="U7" i="1" s="1" a="1"/>
  <c r="U7" i="1" s="1"/>
  <c r="V8" i="1" s="1" a="1"/>
  <c r="V8" i="1" s="1"/>
  <c r="W9" i="1" s="1" a="1"/>
  <c r="W9" i="1" s="1"/>
  <c r="X10" i="1" s="1" a="1"/>
  <c r="X10" i="1" s="1"/>
  <c r="Y11" i="1" s="1" a="1"/>
  <c r="Y11" i="1" s="1"/>
  <c r="Z12" i="1" s="1" a="1"/>
  <c r="Z12" i="1" s="1"/>
  <c r="AA13" i="1" s="1" a="1"/>
  <c r="AA13" i="1" s="1"/>
  <c r="AB14" i="1" s="1" a="1"/>
  <c r="AB14" i="1" s="1"/>
  <c r="Q2" i="1" a="1"/>
  <c r="Q2" i="1" s="1"/>
  <c r="R3" i="1" s="1" a="1"/>
  <c r="R3" i="1" s="1"/>
  <c r="S4" i="1" s="1" a="1"/>
  <c r="S4" i="1" s="1"/>
  <c r="T5" i="1" s="1" a="1"/>
  <c r="T5" i="1" s="1"/>
  <c r="U6" i="1" s="1" a="1"/>
  <c r="U6" i="1" s="1"/>
  <c r="V7" i="1" s="1" a="1"/>
  <c r="V7" i="1" s="1"/>
  <c r="W8" i="1" s="1" a="1"/>
  <c r="W8" i="1" s="1"/>
  <c r="X9" i="1" s="1" a="1"/>
  <c r="X9" i="1" s="1"/>
  <c r="Y10" i="1" s="1" a="1"/>
  <c r="Y10" i="1" s="1"/>
  <c r="Z11" i="1" s="1" a="1"/>
  <c r="Z11" i="1" s="1"/>
  <c r="AA12" i="1" s="1" a="1"/>
  <c r="AA12" i="1" s="1"/>
  <c r="AB13" i="1" s="1" a="1"/>
  <c r="AB13" i="1" s="1"/>
  <c r="R2" i="1" a="1"/>
  <c r="R2" i="1" s="1"/>
  <c r="S3" i="1" s="1" a="1"/>
  <c r="S3" i="1" s="1"/>
  <c r="T4" i="1" s="1" a="1"/>
  <c r="T4" i="1" s="1"/>
  <c r="U5" i="1" s="1" a="1"/>
  <c r="U5" i="1" s="1"/>
  <c r="V6" i="1" s="1" a="1"/>
  <c r="V6" i="1" s="1"/>
  <c r="W7" i="1" s="1" a="1"/>
  <c r="W7" i="1" s="1"/>
  <c r="X8" i="1" s="1" a="1"/>
  <c r="X8" i="1" s="1"/>
  <c r="Y9" i="1" s="1" a="1"/>
  <c r="Y9" i="1" s="1"/>
  <c r="Z10" i="1" s="1" a="1"/>
  <c r="Z10" i="1" s="1"/>
  <c r="AA11" i="1" s="1" a="1"/>
  <c r="AA11" i="1" s="1"/>
  <c r="AB12" i="1" s="1" a="1"/>
  <c r="AB12" i="1" s="1"/>
  <c r="S2" i="1" a="1"/>
  <c r="S2" i="1" s="1"/>
  <c r="T3" i="1" s="1" a="1"/>
  <c r="T3" i="1" s="1"/>
  <c r="U4" i="1" s="1" a="1"/>
  <c r="U4" i="1" s="1"/>
  <c r="V5" i="1" s="1" a="1"/>
  <c r="V5" i="1" s="1"/>
  <c r="W6" i="1" s="1" a="1"/>
  <c r="W6" i="1" s="1"/>
  <c r="X7" i="1" s="1" a="1"/>
  <c r="X7" i="1" s="1"/>
  <c r="Y8" i="1" s="1" a="1"/>
  <c r="Y8" i="1" s="1"/>
  <c r="Z9" i="1" s="1" a="1"/>
  <c r="Z9" i="1" s="1"/>
  <c r="AA10" i="1" s="1" a="1"/>
  <c r="AA10" i="1" s="1"/>
  <c r="AB11" i="1" s="1" a="1"/>
  <c r="AB11" i="1" s="1"/>
  <c r="T2" i="1" a="1"/>
  <c r="T2" i="1" s="1"/>
  <c r="U3" i="1" s="1" a="1"/>
  <c r="U3" i="1" s="1"/>
  <c r="V4" i="1" s="1" a="1"/>
  <c r="V4" i="1" s="1"/>
  <c r="W5" i="1" s="1" a="1"/>
  <c r="W5" i="1" s="1"/>
  <c r="X6" i="1" s="1" a="1"/>
  <c r="X6" i="1" s="1"/>
  <c r="Y7" i="1" s="1" a="1"/>
  <c r="Y7" i="1" s="1"/>
  <c r="Z8" i="1" s="1" a="1"/>
  <c r="Z8" i="1" s="1"/>
  <c r="AA9" i="1" s="1" a="1"/>
  <c r="AA9" i="1" s="1"/>
  <c r="AB10" i="1" s="1" a="1"/>
  <c r="AB10" i="1" s="1"/>
  <c r="U2" i="1" a="1"/>
  <c r="U2" i="1" s="1"/>
  <c r="V3" i="1" s="1" a="1"/>
  <c r="V3" i="1" s="1"/>
  <c r="W4" i="1" s="1" a="1"/>
  <c r="W4" i="1" s="1"/>
  <c r="X5" i="1" s="1" a="1"/>
  <c r="X5" i="1" s="1"/>
  <c r="Y6" i="1" s="1" a="1"/>
  <c r="Y6" i="1" s="1"/>
  <c r="Z7" i="1" s="1" a="1"/>
  <c r="Z7" i="1" s="1"/>
  <c r="AA8" i="1" s="1" a="1"/>
  <c r="AA8" i="1" s="1"/>
  <c r="AB9" i="1" s="1" a="1"/>
  <c r="AB9" i="1" s="1"/>
  <c r="V2" i="1" a="1"/>
  <c r="V2" i="1" s="1"/>
  <c r="W3" i="1" s="1" a="1"/>
  <c r="W3" i="1" s="1"/>
  <c r="X4" i="1" s="1" a="1"/>
  <c r="X4" i="1" s="1"/>
  <c r="Y5" i="1" s="1" a="1"/>
  <c r="Y5" i="1" s="1"/>
  <c r="Z6" i="1" s="1" a="1"/>
  <c r="Z6" i="1" s="1"/>
  <c r="AA7" i="1" s="1" a="1"/>
  <c r="AA7" i="1" s="1"/>
  <c r="AB8" i="1" s="1" a="1"/>
  <c r="AB8" i="1" s="1"/>
  <c r="W2" i="1" a="1"/>
  <c r="W2" i="1" s="1"/>
  <c r="X3" i="1" s="1" a="1"/>
  <c r="X3" i="1" s="1"/>
  <c r="Y4" i="1" s="1" a="1"/>
  <c r="Y4" i="1" s="1"/>
  <c r="Z5" i="1" s="1" a="1"/>
  <c r="Z5" i="1" s="1"/>
  <c r="AA6" i="1" s="1" a="1"/>
  <c r="AA6" i="1" s="1"/>
  <c r="AB7" i="1" s="1" a="1"/>
  <c r="AB7" i="1" s="1"/>
  <c r="X2" i="1" a="1"/>
  <c r="X2" i="1" s="1"/>
  <c r="Y3" i="1" s="1" a="1"/>
  <c r="Y3" i="1" s="1"/>
  <c r="Z4" i="1" s="1" a="1"/>
  <c r="Z4" i="1" s="1"/>
  <c r="AA5" i="1" s="1" a="1"/>
  <c r="AA5" i="1" s="1"/>
  <c r="AB6" i="1" s="1" a="1"/>
  <c r="AB6" i="1" s="1"/>
  <c r="H3" i="1" a="1"/>
  <c r="H3" i="1" s="1"/>
  <c r="I4" i="1" s="1" a="1"/>
  <c r="I4" i="1" s="1"/>
  <c r="J5" i="1" s="1" a="1"/>
  <c r="J5" i="1" s="1"/>
  <c r="K6" i="1" s="1" a="1"/>
  <c r="K6" i="1" s="1"/>
  <c r="L7" i="1" s="1" a="1"/>
  <c r="L7" i="1" s="1"/>
  <c r="M8" i="1" s="1" a="1"/>
  <c r="M8" i="1" s="1"/>
  <c r="N9" i="1" s="1" a="1"/>
  <c r="N9" i="1" s="1"/>
  <c r="O10" i="1" s="1" a="1"/>
  <c r="O10" i="1" s="1"/>
  <c r="P11" i="1" s="1" a="1"/>
  <c r="P11" i="1" s="1"/>
  <c r="Q12" i="1" s="1" a="1"/>
  <c r="Q12" i="1" s="1"/>
  <c r="R13" i="1" s="1" a="1"/>
  <c r="R13" i="1" s="1"/>
  <c r="S14" i="1" s="1" a="1"/>
  <c r="S14" i="1" s="1"/>
  <c r="T15" i="1" s="1" a="1"/>
  <c r="T15" i="1" s="1"/>
  <c r="U16" i="1" s="1" a="1"/>
  <c r="U16" i="1" s="1"/>
  <c r="V17" i="1" s="1" a="1"/>
  <c r="V17" i="1" s="1"/>
  <c r="W18" i="1" s="1" a="1"/>
  <c r="W18" i="1" s="1"/>
  <c r="X19" i="1" s="1" a="1"/>
  <c r="X19" i="1" s="1"/>
  <c r="Y20" i="1" s="1" a="1"/>
  <c r="Y20" i="1" s="1"/>
  <c r="Z21" i="1" s="1" a="1"/>
  <c r="Z21" i="1" s="1"/>
  <c r="AA22" i="1" s="1" a="1"/>
  <c r="AA22" i="1" s="1"/>
  <c r="H4" i="1" a="1"/>
  <c r="H4" i="1" s="1"/>
  <c r="I5" i="1" s="1" a="1"/>
  <c r="I5" i="1" s="1"/>
  <c r="J6" i="1" s="1" a="1"/>
  <c r="J6" i="1" s="1"/>
  <c r="K7" i="1" s="1" a="1"/>
  <c r="K7" i="1" s="1"/>
  <c r="L8" i="1" s="1" a="1"/>
  <c r="L8" i="1" s="1"/>
  <c r="M9" i="1" s="1" a="1"/>
  <c r="M9" i="1" s="1"/>
  <c r="N10" i="1" s="1" a="1"/>
  <c r="N10" i="1" s="1"/>
  <c r="O11" i="1" s="1" a="1"/>
  <c r="O11" i="1" s="1"/>
  <c r="P12" i="1" s="1" a="1"/>
  <c r="P12" i="1" s="1"/>
  <c r="Q13" i="1" s="1" a="1"/>
  <c r="Q13" i="1" s="1"/>
  <c r="R14" i="1" s="1" a="1"/>
  <c r="R14" i="1" s="1"/>
  <c r="S15" i="1" s="1" a="1"/>
  <c r="S15" i="1" s="1"/>
  <c r="T16" i="1" s="1" a="1"/>
  <c r="T16" i="1" s="1"/>
  <c r="U17" i="1" s="1" a="1"/>
  <c r="U17" i="1" s="1"/>
  <c r="V18" i="1" s="1" a="1"/>
  <c r="V18" i="1" s="1"/>
  <c r="W19" i="1" s="1" a="1"/>
  <c r="W19" i="1" s="1"/>
  <c r="X20" i="1" s="1" a="1"/>
  <c r="X20" i="1" s="1"/>
  <c r="Y21" i="1" s="1" a="1"/>
  <c r="Y21" i="1" s="1"/>
  <c r="Z22" i="1" s="1" a="1"/>
  <c r="Z22" i="1" s="1"/>
  <c r="H5" i="1" a="1"/>
  <c r="H5" i="1" s="1"/>
  <c r="I6" i="1" s="1" a="1"/>
  <c r="I6" i="1" s="1"/>
  <c r="J7" i="1" s="1" a="1"/>
  <c r="J7" i="1" s="1"/>
  <c r="K8" i="1" s="1" a="1"/>
  <c r="K8" i="1" s="1"/>
  <c r="L9" i="1" s="1" a="1"/>
  <c r="L9" i="1" s="1"/>
  <c r="M10" i="1" s="1" a="1"/>
  <c r="M10" i="1" s="1"/>
  <c r="N11" i="1" s="1" a="1"/>
  <c r="N11" i="1" s="1"/>
  <c r="O12" i="1" s="1" a="1"/>
  <c r="O12" i="1" s="1"/>
  <c r="P13" i="1" s="1" a="1"/>
  <c r="P13" i="1" s="1"/>
  <c r="Q14" i="1" s="1" a="1"/>
  <c r="Q14" i="1" s="1"/>
  <c r="R15" i="1" s="1" a="1"/>
  <c r="R15" i="1" s="1"/>
  <c r="S16" i="1" s="1" a="1"/>
  <c r="S16" i="1" s="1"/>
  <c r="T17" i="1" s="1" a="1"/>
  <c r="T17" i="1" s="1"/>
  <c r="U18" i="1" s="1" a="1"/>
  <c r="U18" i="1" s="1"/>
  <c r="V19" i="1" s="1" a="1"/>
  <c r="V19" i="1" s="1"/>
  <c r="W20" i="1" s="1" a="1"/>
  <c r="W20" i="1" s="1"/>
  <c r="X21" i="1" s="1" a="1"/>
  <c r="X21" i="1" s="1"/>
  <c r="Y22" i="1" s="1" a="1"/>
  <c r="Y22" i="1" s="1"/>
  <c r="H6" i="1" a="1"/>
  <c r="H6" i="1" s="1"/>
  <c r="I7" i="1" s="1" a="1"/>
  <c r="I7" i="1" s="1"/>
  <c r="J8" i="1" s="1" a="1"/>
  <c r="J8" i="1" s="1"/>
  <c r="K9" i="1" s="1" a="1"/>
  <c r="K9" i="1" s="1"/>
  <c r="L10" i="1" s="1" a="1"/>
  <c r="L10" i="1" s="1"/>
  <c r="M11" i="1" s="1" a="1"/>
  <c r="M11" i="1" s="1"/>
  <c r="N12" i="1" s="1" a="1"/>
  <c r="N12" i="1" s="1"/>
  <c r="O13" i="1" s="1" a="1"/>
  <c r="O13" i="1" s="1"/>
  <c r="P14" i="1" s="1" a="1"/>
  <c r="P14" i="1" s="1"/>
  <c r="Q15" i="1" s="1" a="1"/>
  <c r="Q15" i="1" s="1"/>
  <c r="R16" i="1" s="1" a="1"/>
  <c r="R16" i="1" s="1"/>
  <c r="S17" i="1" s="1" a="1"/>
  <c r="S17" i="1" s="1"/>
  <c r="T18" i="1" s="1" a="1"/>
  <c r="T18" i="1" s="1"/>
  <c r="U19" i="1" s="1" a="1"/>
  <c r="U19" i="1" s="1"/>
  <c r="V20" i="1" s="1" a="1"/>
  <c r="V20" i="1" s="1"/>
  <c r="W21" i="1" s="1" a="1"/>
  <c r="W21" i="1" s="1"/>
  <c r="X22" i="1" s="1" a="1"/>
  <c r="X22" i="1" s="1"/>
  <c r="H7" i="1" a="1"/>
  <c r="H7" i="1" s="1"/>
  <c r="I8" i="1" s="1" a="1"/>
  <c r="I8" i="1" s="1"/>
  <c r="J9" i="1" s="1" a="1"/>
  <c r="J9" i="1" s="1"/>
  <c r="K10" i="1" s="1" a="1"/>
  <c r="K10" i="1" s="1"/>
  <c r="L11" i="1" s="1" a="1"/>
  <c r="L11" i="1" s="1"/>
  <c r="M12" i="1" s="1" a="1"/>
  <c r="M12" i="1" s="1"/>
  <c r="N13" i="1" s="1" a="1"/>
  <c r="N13" i="1" s="1"/>
  <c r="O14" i="1" s="1" a="1"/>
  <c r="O14" i="1" s="1"/>
  <c r="P15" i="1" s="1" a="1"/>
  <c r="P15" i="1" s="1"/>
  <c r="Q16" i="1" s="1" a="1"/>
  <c r="Q16" i="1" s="1"/>
  <c r="R17" i="1" s="1" a="1"/>
  <c r="R17" i="1" s="1"/>
  <c r="S18" i="1" s="1" a="1"/>
  <c r="S18" i="1" s="1"/>
  <c r="T19" i="1" s="1" a="1"/>
  <c r="T19" i="1" s="1"/>
  <c r="U20" i="1" s="1" a="1"/>
  <c r="U20" i="1" s="1"/>
  <c r="V21" i="1" s="1" a="1"/>
  <c r="V21" i="1" s="1"/>
  <c r="W22" i="1" s="1" a="1"/>
  <c r="W22" i="1" s="1"/>
  <c r="H8" i="1" a="1"/>
  <c r="H8" i="1" s="1"/>
  <c r="I9" i="1" s="1" a="1"/>
  <c r="I9" i="1" s="1"/>
  <c r="J10" i="1" s="1" a="1"/>
  <c r="J10" i="1" s="1"/>
  <c r="K11" i="1" s="1" a="1"/>
  <c r="K11" i="1" s="1"/>
  <c r="L12" i="1" s="1" a="1"/>
  <c r="H9" i="1" a="1"/>
  <c r="H9" i="1" s="1"/>
  <c r="I10" i="1" s="1" a="1"/>
  <c r="I10" i="1" s="1"/>
  <c r="J11" i="1" s="1" a="1"/>
  <c r="J11" i="1" s="1"/>
  <c r="K12" i="1" s="1" a="1"/>
  <c r="K12" i="1" s="1"/>
  <c r="L13" i="1" s="1" a="1"/>
  <c r="L13" i="1" s="1"/>
  <c r="M14" i="1" s="1" a="1"/>
  <c r="M14" i="1" s="1"/>
  <c r="N15" i="1" s="1" a="1"/>
  <c r="N15" i="1" s="1"/>
  <c r="O16" i="1" s="1" a="1"/>
  <c r="O16" i="1" s="1"/>
  <c r="P17" i="1" s="1" a="1"/>
  <c r="P17" i="1" s="1"/>
  <c r="Q18" i="1" s="1" a="1"/>
  <c r="Q18" i="1" s="1"/>
  <c r="R19" i="1" s="1" a="1"/>
  <c r="R19" i="1" s="1"/>
  <c r="S20" i="1" s="1" a="1"/>
  <c r="S20" i="1" s="1"/>
  <c r="T21" i="1" s="1" a="1"/>
  <c r="T21" i="1" s="1"/>
  <c r="U22" i="1" s="1" a="1"/>
  <c r="U22" i="1" s="1"/>
  <c r="H10" i="1" a="1"/>
  <c r="H10" i="1" s="1"/>
  <c r="I11" i="1" s="1" a="1"/>
  <c r="I11" i="1" s="1"/>
  <c r="J12" i="1" s="1" a="1"/>
  <c r="J12" i="1" s="1"/>
  <c r="K13" i="1" s="1" a="1"/>
  <c r="K13" i="1" s="1"/>
  <c r="L14" i="1" s="1" a="1"/>
  <c r="L14" i="1" s="1"/>
  <c r="M15" i="1" s="1" a="1"/>
  <c r="M15" i="1" s="1"/>
  <c r="N16" i="1" s="1" a="1"/>
  <c r="N16" i="1" s="1"/>
  <c r="O17" i="1" s="1" a="1"/>
  <c r="O17" i="1" s="1"/>
  <c r="P18" i="1" s="1" a="1"/>
  <c r="P18" i="1" s="1"/>
  <c r="Q19" i="1" s="1" a="1"/>
  <c r="Q19" i="1" s="1"/>
  <c r="R20" i="1" s="1" a="1"/>
  <c r="R20" i="1" s="1"/>
  <c r="S21" i="1" s="1" a="1"/>
  <c r="S21" i="1" s="1"/>
  <c r="T22" i="1" s="1" a="1"/>
  <c r="T22" i="1" s="1"/>
  <c r="H11" i="1" a="1"/>
  <c r="H11" i="1" s="1"/>
  <c r="I12" i="1" s="1" a="1"/>
  <c r="I12" i="1" s="1"/>
  <c r="H12" i="1" a="1"/>
  <c r="H12" i="1" s="1"/>
  <c r="I13" i="1" s="1" a="1"/>
  <c r="I13" i="1" s="1"/>
  <c r="J14" i="1" s="1" a="1"/>
  <c r="J14" i="1" s="1"/>
  <c r="K15" i="1" s="1" a="1"/>
  <c r="K15" i="1" s="1"/>
  <c r="L16" i="1" s="1" a="1"/>
  <c r="L16" i="1" s="1"/>
  <c r="M17" i="1" s="1" a="1"/>
  <c r="M17" i="1" s="1"/>
  <c r="N18" i="1" s="1" a="1"/>
  <c r="N18" i="1" s="1"/>
  <c r="O19" i="1" s="1" a="1"/>
  <c r="O19" i="1" s="1"/>
  <c r="P20" i="1" s="1" a="1"/>
  <c r="P20" i="1" s="1"/>
  <c r="Q21" i="1" s="1" a="1"/>
  <c r="Q21" i="1" s="1"/>
  <c r="R22" i="1" s="1" a="1"/>
  <c r="R22" i="1" s="1"/>
  <c r="L12" i="1"/>
  <c r="M13" i="1" s="1" a="1"/>
  <c r="M13" i="1" s="1"/>
  <c r="N14" i="1" s="1" a="1"/>
  <c r="N14" i="1" s="1"/>
  <c r="O15" i="1" s="1" a="1"/>
  <c r="O15" i="1" s="1"/>
  <c r="P16" i="1" s="1" a="1"/>
  <c r="P16" i="1" s="1"/>
  <c r="Q17" i="1" s="1" a="1"/>
  <c r="Q17" i="1" s="1"/>
  <c r="R18" i="1" s="1" a="1"/>
  <c r="R18" i="1" s="1"/>
  <c r="S19" i="1" s="1" a="1"/>
  <c r="S19" i="1" s="1"/>
  <c r="T20" i="1" s="1" a="1"/>
  <c r="T20" i="1" s="1"/>
  <c r="U21" i="1" s="1" a="1"/>
  <c r="U21" i="1" s="1"/>
  <c r="V22" i="1" s="1" a="1"/>
  <c r="V22" i="1" s="1"/>
  <c r="H13" i="1" a="1"/>
  <c r="H13" i="1" s="1"/>
  <c r="I14" i="1" s="1" a="1"/>
  <c r="I14" i="1" s="1"/>
  <c r="J15" i="1" s="1" a="1"/>
  <c r="J15" i="1" s="1"/>
  <c r="K16" i="1" s="1" a="1"/>
  <c r="K16" i="1" s="1"/>
  <c r="L17" i="1" s="1" a="1"/>
  <c r="L17" i="1" s="1"/>
  <c r="M18" i="1" s="1" a="1"/>
  <c r="M18" i="1" s="1"/>
  <c r="N19" i="1" s="1" a="1"/>
  <c r="N19" i="1" s="1"/>
  <c r="O20" i="1" s="1" a="1"/>
  <c r="O20" i="1" s="1"/>
  <c r="P21" i="1" s="1" a="1"/>
  <c r="P21" i="1" s="1"/>
  <c r="Q22" i="1" s="1" a="1"/>
  <c r="Q22" i="1" s="1"/>
  <c r="J13" i="1" a="1"/>
  <c r="J13" i="1" s="1"/>
  <c r="K14" i="1" s="1" a="1"/>
  <c r="K14" i="1" s="1"/>
  <c r="L15" i="1" s="1" a="1"/>
  <c r="L15" i="1" s="1"/>
  <c r="M16" i="1" s="1" a="1"/>
  <c r="M16" i="1" s="1"/>
  <c r="N17" i="1" s="1" a="1"/>
  <c r="N17" i="1" s="1"/>
  <c r="O18" i="1" s="1" a="1"/>
  <c r="O18" i="1" s="1"/>
  <c r="P19" i="1" s="1" a="1"/>
  <c r="P19" i="1" s="1"/>
  <c r="Q20" i="1" s="1" a="1"/>
  <c r="Q20" i="1" s="1"/>
  <c r="R21" i="1" s="1" a="1"/>
  <c r="R21" i="1" s="1"/>
  <c r="S22" i="1" s="1" a="1"/>
  <c r="S22" i="1" s="1"/>
  <c r="H14" i="1" a="1"/>
  <c r="H14" i="1" s="1"/>
  <c r="H15" i="1" a="1"/>
  <c r="H15" i="1" s="1"/>
  <c r="I16" i="1" s="1" a="1"/>
  <c r="I16" i="1" s="1"/>
  <c r="J17" i="1" s="1" a="1"/>
  <c r="J17" i="1" s="1"/>
  <c r="K18" i="1" s="1" a="1"/>
  <c r="K18" i="1" s="1"/>
  <c r="L19" i="1" s="1" a="1"/>
  <c r="L19" i="1" s="1"/>
  <c r="M20" i="1" s="1" a="1"/>
  <c r="M20" i="1" s="1"/>
  <c r="N21" i="1" s="1" a="1"/>
  <c r="N21" i="1" s="1"/>
  <c r="O22" i="1" s="1" a="1"/>
  <c r="O22" i="1" s="1"/>
  <c r="I15" i="1" a="1"/>
  <c r="I15" i="1" s="1"/>
  <c r="J16" i="1" s="1" a="1"/>
  <c r="J16" i="1" s="1"/>
  <c r="K17" i="1" s="1" a="1"/>
  <c r="K17" i="1" s="1"/>
  <c r="L18" i="1" s="1" a="1"/>
  <c r="L18" i="1" s="1"/>
  <c r="M19" i="1" s="1" a="1"/>
  <c r="M19" i="1" s="1"/>
  <c r="N20" i="1" s="1" a="1"/>
  <c r="N20" i="1" s="1"/>
  <c r="O21" i="1" s="1" a="1"/>
  <c r="O21" i="1" s="1"/>
  <c r="P22" i="1" s="1" a="1"/>
  <c r="P22" i="1" s="1"/>
  <c r="H16" i="1" a="1"/>
  <c r="H16" i="1" s="1"/>
  <c r="I17" i="1" s="1" a="1"/>
  <c r="I17" i="1" s="1"/>
  <c r="J18" i="1" s="1" a="1"/>
  <c r="J18" i="1" s="1"/>
  <c r="K19" i="1" s="1" a="1"/>
  <c r="K19" i="1" s="1"/>
  <c r="L20" i="1" s="1" a="1"/>
  <c r="L20" i="1" s="1"/>
  <c r="M21" i="1" s="1" a="1"/>
  <c r="M21" i="1" s="1"/>
  <c r="N22" i="1" s="1" a="1"/>
  <c r="N22" i="1" s="1"/>
  <c r="H17" i="1" a="1"/>
  <c r="H17" i="1" s="1"/>
  <c r="I18" i="1" s="1" a="1"/>
  <c r="I18" i="1" s="1"/>
  <c r="J19" i="1" s="1" a="1"/>
  <c r="J19" i="1" s="1"/>
  <c r="K20" i="1" s="1" a="1"/>
  <c r="K20" i="1" s="1"/>
  <c r="L21" i="1" s="1" a="1"/>
  <c r="L21" i="1" s="1"/>
  <c r="M22" i="1" s="1" a="1"/>
  <c r="M22" i="1" s="1"/>
  <c r="H18" i="1" a="1"/>
  <c r="H18" i="1" s="1"/>
  <c r="I19" i="1" s="1" a="1"/>
  <c r="I19" i="1" s="1"/>
  <c r="J20" i="1" s="1" a="1"/>
  <c r="J20" i="1" s="1"/>
  <c r="K21" i="1" s="1" a="1"/>
  <c r="K21" i="1" s="1"/>
  <c r="L22" i="1" s="1" a="1"/>
  <c r="L22" i="1" s="1"/>
  <c r="H19" i="1" a="1"/>
  <c r="H19" i="1" s="1"/>
  <c r="I20" i="1" s="1" a="1"/>
  <c r="I20" i="1" s="1"/>
  <c r="J21" i="1" s="1" a="1"/>
  <c r="J21" i="1" s="1"/>
  <c r="K22" i="1" s="1" a="1"/>
  <c r="K22" i="1" s="1"/>
  <c r="H20" i="1" a="1"/>
  <c r="H20" i="1"/>
  <c r="I21" i="1" s="1" a="1"/>
  <c r="I21" i="1" s="1"/>
  <c r="J22" i="1" s="1" a="1"/>
  <c r="J22" i="1" s="1"/>
  <c r="H21" i="1" a="1"/>
  <c r="H21" i="1" s="1"/>
  <c r="I22" i="1" s="1" a="1"/>
  <c r="I22" i="1" s="1"/>
  <c r="H22" i="1" a="1"/>
  <c r="H22" i="1"/>
  <c r="Y2" i="1" a="1"/>
  <c r="Y2" i="1" s="1"/>
  <c r="Z3" i="1" s="1" a="1"/>
  <c r="Z3" i="1" s="1"/>
  <c r="AA4" i="1" s="1" a="1"/>
  <c r="AA4" i="1" s="1"/>
  <c r="AB5" i="1" s="1" a="1"/>
  <c r="AB5" i="1" s="1"/>
  <c r="Z2" i="1" a="1"/>
  <c r="Z2" i="1" s="1"/>
  <c r="AA3" i="1" s="1" a="1"/>
  <c r="AA3" i="1" s="1"/>
  <c r="AB4" i="1" s="1" a="1"/>
  <c r="AB4" i="1" s="1"/>
  <c r="AA2" i="1" a="1"/>
  <c r="AA2" i="1" s="1"/>
  <c r="AB3" i="1" s="1" a="1"/>
  <c r="AB3" i="1" s="1"/>
  <c r="AB2" i="1" a="1"/>
  <c r="AB2" i="1" s="1"/>
  <c r="H2" i="1" a="1"/>
  <c r="H2" i="1"/>
  <c r="I3" i="1" s="1" a="1"/>
  <c r="I3" i="1" s="1"/>
  <c r="J4" i="1" s="1" a="1"/>
  <c r="J4" i="1" s="1"/>
  <c r="K5" i="1" s="1" a="1"/>
  <c r="K5" i="1" s="1"/>
  <c r="L6" i="1" s="1" a="1"/>
  <c r="L6" i="1" s="1"/>
  <c r="M7" i="1" s="1" a="1"/>
  <c r="M7" i="1" s="1"/>
  <c r="N8" i="1" s="1" a="1"/>
  <c r="N8" i="1" s="1"/>
  <c r="O9" i="1" s="1" a="1"/>
  <c r="O9" i="1" s="1"/>
  <c r="P10" i="1" s="1" a="1"/>
  <c r="P10" i="1" s="1"/>
  <c r="Q11" i="1" s="1" a="1"/>
  <c r="Q11" i="1" s="1"/>
  <c r="R12" i="1" s="1" a="1"/>
  <c r="R12" i="1" s="1"/>
  <c r="S13" i="1" s="1" a="1"/>
  <c r="S13" i="1" s="1"/>
  <c r="T14" i="1" s="1" a="1"/>
  <c r="T14" i="1" s="1"/>
  <c r="U15" i="1" s="1" a="1"/>
  <c r="U15" i="1" s="1"/>
  <c r="V16" i="1" s="1" a="1"/>
  <c r="V16" i="1" s="1"/>
  <c r="W17" i="1" s="1" a="1"/>
  <c r="W17" i="1" s="1"/>
  <c r="X18" i="1" s="1" a="1"/>
  <c r="X18" i="1" s="1"/>
  <c r="Y19" i="1" s="1" a="1"/>
  <c r="Y19" i="1" s="1"/>
  <c r="Z20" i="1" s="1" a="1"/>
  <c r="Z20" i="1" s="1"/>
  <c r="AA21" i="1" s="1" a="1"/>
  <c r="AA21" i="1" s="1"/>
  <c r="AB22" i="1" s="1" a="1"/>
  <c r="AB22" i="1" s="1"/>
  <c r="Z18" i="1" l="1" a="1"/>
  <c r="Z18" i="1" s="1"/>
  <c r="AA19" i="1" s="1" a="1"/>
  <c r="AA19" i="1" s="1"/>
  <c r="AB20" i="1" s="1" a="1"/>
  <c r="AB20" i="1" s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" i="1"/>
  <c r="AD24" i="1"/>
  <c r="F25" i="1"/>
  <c r="E24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2" i="1"/>
  <c r="D23" i="1"/>
  <c r="AC23" i="1"/>
  <c r="D3" i="1" l="1"/>
  <c r="D11" i="1"/>
  <c r="D19" i="1"/>
  <c r="D17" i="1"/>
  <c r="D4" i="1"/>
  <c r="D12" i="1"/>
  <c r="D20" i="1"/>
  <c r="D9" i="1"/>
  <c r="D5" i="1"/>
  <c r="D13" i="1"/>
  <c r="D21" i="1"/>
  <c r="D6" i="1"/>
  <c r="D14" i="1"/>
  <c r="D22" i="1"/>
  <c r="D16" i="1"/>
  <c r="D7" i="1"/>
  <c r="D15" i="1"/>
  <c r="D2" i="1"/>
  <c r="D8" i="1"/>
  <c r="D10" i="1"/>
  <c r="D18" i="1"/>
  <c r="AC15" i="1" a="1"/>
  <c r="AC15" i="1" s="1"/>
  <c r="AC8" i="1" a="1"/>
  <c r="AC8" i="1" s="1"/>
  <c r="AC22" i="1" a="1"/>
  <c r="AC22" i="1" s="1"/>
  <c r="AC14" i="1" a="1"/>
  <c r="AC14" i="1" s="1"/>
  <c r="AC7" i="1" a="1"/>
  <c r="AC7" i="1" s="1"/>
  <c r="AC16" i="1" a="1"/>
  <c r="AC16" i="1" s="1"/>
  <c r="AC21" i="1" a="1"/>
  <c r="AC21" i="1" s="1"/>
  <c r="AC13" i="1" a="1"/>
  <c r="AC13" i="1" s="1"/>
  <c r="AC6" i="1" a="1"/>
  <c r="AC6" i="1" s="1"/>
  <c r="AC20" i="1" a="1"/>
  <c r="AC20" i="1" s="1"/>
  <c r="AC12" i="1" a="1"/>
  <c r="AC12" i="1" s="1"/>
  <c r="AC19" i="1" a="1"/>
  <c r="AC19" i="1" s="1"/>
  <c r="AC11" i="1" a="1"/>
  <c r="AC11" i="1" s="1"/>
  <c r="AC5" i="1" a="1"/>
  <c r="AC5" i="1" s="1"/>
  <c r="AC18" i="1" a="1"/>
  <c r="AC18" i="1" s="1"/>
  <c r="AC10" i="1" a="1"/>
  <c r="AC10" i="1" s="1"/>
  <c r="AC4" i="1" a="1"/>
  <c r="AC4" i="1" s="1"/>
  <c r="AC9" i="1" a="1"/>
  <c r="AC9" i="1" s="1"/>
  <c r="AC17" i="1" a="1"/>
  <c r="AC17" i="1" s="1"/>
  <c r="AC3" i="1" a="1"/>
  <c r="AC3" i="1" s="1"/>
  <c r="F5" i="1" l="1"/>
  <c r="F13" i="1"/>
  <c r="F21" i="1"/>
  <c r="F4" i="1"/>
  <c r="F3" i="1"/>
  <c r="F6" i="1"/>
  <c r="F14" i="1"/>
  <c r="F22" i="1"/>
  <c r="F15" i="1"/>
  <c r="F16" i="1"/>
  <c r="F7" i="1"/>
  <c r="F8" i="1"/>
  <c r="F9" i="1"/>
  <c r="F17" i="1"/>
  <c r="F18" i="1"/>
  <c r="F10" i="1"/>
  <c r="F11" i="1"/>
  <c r="F19" i="1"/>
  <c r="F12" i="1"/>
  <c r="F2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<sst xmlns="http://schemas.openxmlformats.org/spreadsheetml/2006/main" count="18" uniqueCount="17">
  <si>
    <t>k</t>
  </si>
  <si>
    <t>Correlation matrix Steps:</t>
  </si>
  <si>
    <t>y</t>
  </si>
  <si>
    <t>Dev</t>
  </si>
  <si>
    <t>SE1</t>
  </si>
  <si>
    <t>SE2 Bart</t>
  </si>
  <si>
    <r>
      <t>ACF r</t>
    </r>
    <r>
      <rPr>
        <vertAlign val="subscript"/>
        <sz val="11"/>
        <color theme="1"/>
        <rFont val="Calibri"/>
        <family val="2"/>
        <scheme val="minor"/>
      </rPr>
      <t>k</t>
    </r>
  </si>
  <si>
    <t>3. Copy row H2:AB2 down to H22:AB22</t>
  </si>
  <si>
    <t>1. Copy correls from D2:D22 to G3:G22 and transpose to H1:AB1</t>
  </si>
  <si>
    <t>2. Type in H2 =INDEX(G1:G$22,ROWS($A3)) and copy to AB2</t>
  </si>
  <si>
    <t>SE2- Bart</t>
  </si>
  <si>
    <t>SE2+ Bart</t>
  </si>
  <si>
    <t>SE+</t>
  </si>
  <si>
    <t>SE-</t>
  </si>
  <si>
    <t>PACF rk,j</t>
  </si>
  <si>
    <r>
      <t>PACF r</t>
    </r>
    <r>
      <rPr>
        <vertAlign val="subscript"/>
        <sz val="11"/>
        <color theme="1"/>
        <rFont val="Calibri"/>
        <family val="2"/>
        <scheme val="minor"/>
      </rPr>
      <t>k,k</t>
    </r>
  </si>
  <si>
    <t>SE PACF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</si>
</sst>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3" fillId="0" borderId="0" xfId="0" applyFont="1"/>
    <xf numFmtId="2" fontId="3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0" fontId="0" fillId="3" borderId="0" xfId="0" applyFill="1"/>
    <xf numFmtId="165" fontId="0" fillId="3" borderId="0" xfId="0" applyNumberFormat="1" applyFill="1"/>
    <xf numFmtId="166" fontId="3" fillId="2" borderId="0" xfId="0" applyNumberFormat="1" applyFont="1" applyFill="1" applyAlignment="1">
      <alignment horizontal="center" vertical="center"/>
    </xf>
    <xf numFmtId="0" fontId="0" fillId="0" borderId="0" xfId="0" quotePrefix="1"/>
    <xf numFmtId="0" fontId="0" fillId="4" borderId="0" xfId="0" applyFill="1"/>
    <xf numFmtId="165" fontId="0" fillId="4" borderId="0" xfId="0" applyNumberFormat="1" applyFill="1"/>
    <xf numFmtId="0" fontId="0" fillId="5" borderId="0" xfId="0" applyFill="1"/>
    <xf numFmtId="165" fontId="0" fillId="5" borderId="0" xfId="0" applyNumberFormat="1" applyFill="1"/>
    <xf numFmtId="0" fontId="0" fillId="6" borderId="0" xfId="0" applyFill="1"/>
    <xf numFmtId="165" fontId="0" fillId="6" borderId="0" xfId="0" applyNumberFormat="1" applyFill="1"/>
    <xf numFmtId="164" fontId="3" fillId="3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ACF and SE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Sheet1!$AL$1</c:f>
              <c:strCache>
                <c:ptCount val="1"/>
                <c:pt idx="0">
                  <c:v>ACF rk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Sheet1!$AL$2:$AL$22</c:f>
              <c:numCache>
                <c:formatCode>0.0000</c:formatCode>
                <c:ptCount val="21"/>
                <c:pt idx="0">
                  <c:v>0.79951353865553687</c:v>
                </c:pt>
                <c:pt idx="1">
                  <c:v>0.66312343055454082</c:v>
                </c:pt>
                <c:pt idx="2">
                  <c:v>0.5752315428541146</c:v>
                </c:pt>
                <c:pt idx="3">
                  <c:v>0.51140449468306171</c:v>
                </c:pt>
                <c:pt idx="4">
                  <c:v>0.38759342278600395</c:v>
                </c:pt>
                <c:pt idx="5">
                  <c:v>0.27594411306127714</c:v>
                </c:pt>
                <c:pt idx="6">
                  <c:v>0.1183545795886555</c:v>
                </c:pt>
                <c:pt idx="7">
                  <c:v>4.0437442743786751E-2</c:v>
                </c:pt>
                <c:pt idx="8">
                  <c:v>-3.6732632460134571E-2</c:v>
                </c:pt>
                <c:pt idx="9">
                  <c:v>-6.9522057909413626E-2</c:v>
                </c:pt>
                <c:pt idx="10">
                  <c:v>-0.1153833106116415</c:v>
                </c:pt>
                <c:pt idx="11">
                  <c:v>-0.10519355667985421</c:v>
                </c:pt>
                <c:pt idx="12">
                  <c:v>-0.10457712465719679</c:v>
                </c:pt>
                <c:pt idx="13">
                  <c:v>-8.8786812311816565E-2</c:v>
                </c:pt>
                <c:pt idx="14">
                  <c:v>-6.490654912333399E-2</c:v>
                </c:pt>
                <c:pt idx="15">
                  <c:v>-1.4809394757308681E-2</c:v>
                </c:pt>
                <c:pt idx="16">
                  <c:v>-8.2940540218428057E-3</c:v>
                </c:pt>
                <c:pt idx="17">
                  <c:v>3.2809293837118357E-2</c:v>
                </c:pt>
                <c:pt idx="18">
                  <c:v>3.8911620040379104E-2</c:v>
                </c:pt>
                <c:pt idx="19">
                  <c:v>4.564508970439346E-2</c:v>
                </c:pt>
                <c:pt idx="20">
                  <c:v>2.8106946275391478E-2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E2-4EC2-B61B-53BD862E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1382432"/>
        <c:axId val="841377440"/>
      </c:barChart>
      <c:lineChart>
        <c:grouping val="standard"/>
        <c:varyColors val="0"/>
        <c:ser>
          <c:idx val="1"/>
          <c:order val="1"/>
          <c:tx>
            <c:strRef>
              <c:f>Sheet1!$AM$1</c:f>
              <c:strCache>
                <c:ptCount val="1"/>
                <c:pt idx="0">
                  <c:v>SE2+ Bart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Sheet1!$AM$2:$AM$22</c:f>
              <c:numCache>
                <c:formatCode>0.000</c:formatCode>
                <c:ptCount val="21"/>
                <c:pt idx="0">
                  <c:v>0.1414213562373095</c:v>
                </c:pt>
                <c:pt idx="1">
                  <c:v>0.21346867671801395</c:v>
                </c:pt>
                <c:pt idx="2">
                  <c:v>0.25131291909839587</c:v>
                </c:pt>
                <c:pt idx="3">
                  <c:v>0.27639434947467695</c:v>
                </c:pt>
                <c:pt idx="4">
                  <c:v>0.29471209460897829</c:v>
                </c:pt>
                <c:pt idx="5">
                  <c:v>0.30473655042395253</c:v>
                </c:pt>
                <c:pt idx="6">
                  <c:v>0.30969367333805381</c:v>
                </c:pt>
                <c:pt idx="7">
                  <c:v>0.310596979325301</c:v>
                </c:pt>
                <c:pt idx="8">
                  <c:v>0.31070225463782486</c:v>
                </c:pt>
                <c:pt idx="9">
                  <c:v>0.31078909647625319</c:v>
                </c:pt>
                <c:pt idx="10">
                  <c:v>0.31109997613301771</c:v>
                </c:pt>
                <c:pt idx="11">
                  <c:v>0.31195468819152611</c:v>
                </c:pt>
                <c:pt idx="12">
                  <c:v>0.31266332509482242</c:v>
                </c:pt>
                <c:pt idx="13">
                  <c:v>0.31336210661056846</c:v>
                </c:pt>
                <c:pt idx="14">
                  <c:v>0.31386483361637224</c:v>
                </c:pt>
                <c:pt idx="15">
                  <c:v>0.3141331695090428</c:v>
                </c:pt>
                <c:pt idx="16">
                  <c:v>0.31414713258713689</c:v>
                </c:pt>
                <c:pt idx="17">
                  <c:v>0.31415151211796644</c:v>
                </c:pt>
                <c:pt idx="18">
                  <c:v>0.31422003525632869</c:v>
                </c:pt>
                <c:pt idx="19">
                  <c:v>0.31431639334189226</c:v>
                </c:pt>
                <c:pt idx="20">
                  <c:v>0.31444893717743744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2-4EC2-B61B-53BD862E50A0}"/>
            </c:ext>
          </c:extLst>
        </c:ser>
        <c:ser>
          <c:idx val="2"/>
          <c:order val="2"/>
          <c:tx>
            <c:strRef>
              <c:f>Sheet1!$AN$1</c:f>
              <c:strCache>
                <c:ptCount val="1"/>
                <c:pt idx="0">
                  <c:v>SE2- Bart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Sheet1!$AN$2:$AN$22</c:f>
              <c:numCache>
                <c:formatCode>0.000</c:formatCode>
                <c:ptCount val="21"/>
                <c:pt idx="0">
                  <c:v>-0.1414213562373095</c:v>
                </c:pt>
                <c:pt idx="1">
                  <c:v>-0.21346867671801395</c:v>
                </c:pt>
                <c:pt idx="2">
                  <c:v>-0.25131291909839587</c:v>
                </c:pt>
                <c:pt idx="3">
                  <c:v>-0.27639434947467695</c:v>
                </c:pt>
                <c:pt idx="4">
                  <c:v>-0.29471209460897829</c:v>
                </c:pt>
                <c:pt idx="5">
                  <c:v>-0.30473655042395253</c:v>
                </c:pt>
                <c:pt idx="6">
                  <c:v>-0.30969367333805381</c:v>
                </c:pt>
                <c:pt idx="7">
                  <c:v>-0.310596979325301</c:v>
                </c:pt>
                <c:pt idx="8">
                  <c:v>-0.31070225463782486</c:v>
                </c:pt>
                <c:pt idx="9">
                  <c:v>-0.31078909647625319</c:v>
                </c:pt>
                <c:pt idx="10">
                  <c:v>-0.31109997613301771</c:v>
                </c:pt>
                <c:pt idx="11">
                  <c:v>-0.31195468819152611</c:v>
                </c:pt>
                <c:pt idx="12">
                  <c:v>-0.31266332509482242</c:v>
                </c:pt>
                <c:pt idx="13">
                  <c:v>-0.31336210661056846</c:v>
                </c:pt>
                <c:pt idx="14">
                  <c:v>-0.31386483361637224</c:v>
                </c:pt>
                <c:pt idx="15">
                  <c:v>-0.3141331695090428</c:v>
                </c:pt>
                <c:pt idx="16">
                  <c:v>-0.31414713258713689</c:v>
                </c:pt>
                <c:pt idx="17">
                  <c:v>-0.31415151211796644</c:v>
                </c:pt>
                <c:pt idx="18">
                  <c:v>-0.31422003525632869</c:v>
                </c:pt>
                <c:pt idx="19">
                  <c:v>-0.31431639334189226</c:v>
                </c:pt>
                <c:pt idx="20">
                  <c:v>-0.31444893717743744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2-4EC2-B61B-53BD862E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382432"/>
        <c:axId val="841377440"/>
      </c:lineChart>
      <c:catAx>
        <c:axId val="8413824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1377440"/>
        <c:crosses val="autoZero"/>
        <c:auto val="1"/>
        <c:lblAlgn val="ctr"/>
        <c:lblOffset val="100"/>
        <c:noMultiLvlLbl val="0"/>
      </c:catAx>
      <c:valAx>
        <c:axId val="84137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138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PACF and SE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Sheet1!$AP$1</c:f>
              <c:strCache>
                <c:ptCount val="1"/>
                <c:pt idx="0">
                  <c:v>PACF rk,j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Sheet1!$AP$2:$AP$22</c:f>
              <c:numCache>
                <c:formatCode>0.000</c:formatCode>
                <c:ptCount val="21"/>
                <c:pt idx="0">
                  <c:v>0.79951353865553687</c:v>
                </c:pt>
                <c:pt idx="1">
                  <c:v>6.624995242570586E-2</c:v>
                </c:pt>
                <c:pt idx="2">
                  <c:v>7.57577977452637E-2</c:v>
                </c:pt>
                <c:pt idx="3">
                  <c:v>5.000272157057406E-2</c:v>
                </c:pt>
                <c:pt idx="4">
                  <c:v>-0.17014829910611828</c:v>
                </c:pt>
                <c:pt idx="5">
                  <c:v>-7.1930696197718413E-2</c:v>
                </c:pt>
                <c:pt idx="6">
                  <c:v>-0.24451177347939829</c:v>
                </c:pt>
                <c:pt idx="7">
                  <c:v>4.2140929420065198E-2</c:v>
                </c:pt>
                <c:pt idx="8">
                  <c:v>-4.8612576452325418E-2</c:v>
                </c:pt>
                <c:pt idx="9">
                  <c:v>8.5303961629293684E-2</c:v>
                </c:pt>
                <c:pt idx="10">
                  <c:v>1.1598719224911846E-2</c:v>
                </c:pt>
                <c:pt idx="11">
                  <c:v>0.10536419860279655</c:v>
                </c:pt>
                <c:pt idx="12">
                  <c:v>1.5824272810804174E-2</c:v>
                </c:pt>
                <c:pt idx="13">
                  <c:v>-2.6094338069529432E-2</c:v>
                </c:pt>
                <c:pt idx="14">
                  <c:v>3.4894080002516703E-2</c:v>
                </c:pt>
                <c:pt idx="15">
                  <c:v>1.2924172884969991E-2</c:v>
                </c:pt>
                <c:pt idx="16">
                  <c:v>-6.2704266034744868E-2</c:v>
                </c:pt>
                <c:pt idx="17">
                  <c:v>5.1220913129662177E-2</c:v>
                </c:pt>
                <c:pt idx="18">
                  <c:v>-5.0342822690755643E-2</c:v>
                </c:pt>
                <c:pt idx="19">
                  <c:v>-1.5997841448735645E-2</c:v>
                </c:pt>
                <c:pt idx="20">
                  <c:v>-5.1308748481469352E-2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9D-4641-8232-FF4B4EDA8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388192"/>
        <c:axId val="194374464"/>
      </c:barChart>
      <c:lineChart>
        <c:grouping val="standard"/>
        <c:varyColors val="0"/>
        <c:ser>
          <c:idx val="1"/>
          <c:order val="1"/>
          <c:tx>
            <c:strRef>
              <c:f>Sheet1!$AQ$1</c:f>
              <c:strCache>
                <c:ptCount val="1"/>
                <c:pt idx="0">
                  <c:v>SE+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Sheet1!$AQ$2:$AQ$22</c:f>
              <c:numCache>
                <c:formatCode>0.000</c:formatCode>
                <c:ptCount val="21"/>
                <c:pt idx="0">
                  <c:v>0.1414213562373095</c:v>
                </c:pt>
                <c:pt idx="1">
                  <c:v>0.1414213562373095</c:v>
                </c:pt>
                <c:pt idx="2">
                  <c:v>0.1414213562373095</c:v>
                </c:pt>
                <c:pt idx="3">
                  <c:v>0.1414213562373095</c:v>
                </c:pt>
                <c:pt idx="4">
                  <c:v>0.1414213562373095</c:v>
                </c:pt>
                <c:pt idx="5">
                  <c:v>0.1414213562373095</c:v>
                </c:pt>
                <c:pt idx="6">
                  <c:v>0.1414213562373095</c:v>
                </c:pt>
                <c:pt idx="7">
                  <c:v>0.1414213562373095</c:v>
                </c:pt>
                <c:pt idx="8">
                  <c:v>0.1414213562373095</c:v>
                </c:pt>
                <c:pt idx="9">
                  <c:v>0.1414213562373095</c:v>
                </c:pt>
                <c:pt idx="10">
                  <c:v>0.1414213562373095</c:v>
                </c:pt>
                <c:pt idx="11">
                  <c:v>0.1414213562373095</c:v>
                </c:pt>
                <c:pt idx="12">
                  <c:v>0.1414213562373095</c:v>
                </c:pt>
                <c:pt idx="13">
                  <c:v>0.1414213562373095</c:v>
                </c:pt>
                <c:pt idx="14">
                  <c:v>0.1414213562373095</c:v>
                </c:pt>
                <c:pt idx="15">
                  <c:v>0.1414213562373095</c:v>
                </c:pt>
                <c:pt idx="16">
                  <c:v>0.1414213562373095</c:v>
                </c:pt>
                <c:pt idx="17">
                  <c:v>0.1414213562373095</c:v>
                </c:pt>
                <c:pt idx="18">
                  <c:v>0.1414213562373095</c:v>
                </c:pt>
                <c:pt idx="19">
                  <c:v>0.1414213562373095</c:v>
                </c:pt>
                <c:pt idx="20">
                  <c:v>0.1414213562373095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9D-4641-8232-FF4B4EDA855F}"/>
            </c:ext>
          </c:extLst>
        </c:ser>
        <c:ser>
          <c:idx val="2"/>
          <c:order val="2"/>
          <c:tx>
            <c:strRef>
              <c:f>Sheet1!$AR$1</c:f>
              <c:strCache>
                <c:ptCount val="1"/>
                <c:pt idx="0">
                  <c:v>SE-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Sheet1!$AR$2:$AR$22</c:f>
              <c:numCache>
                <c:formatCode>0.000</c:formatCode>
                <c:ptCount val="21"/>
                <c:pt idx="0">
                  <c:v>-0.1414213562373095</c:v>
                </c:pt>
                <c:pt idx="1">
                  <c:v>-0.1414213562373095</c:v>
                </c:pt>
                <c:pt idx="2">
                  <c:v>-0.1414213562373095</c:v>
                </c:pt>
                <c:pt idx="3">
                  <c:v>-0.1414213562373095</c:v>
                </c:pt>
                <c:pt idx="4">
                  <c:v>-0.1414213562373095</c:v>
                </c:pt>
                <c:pt idx="5">
                  <c:v>-0.1414213562373095</c:v>
                </c:pt>
                <c:pt idx="6">
                  <c:v>-0.1414213562373095</c:v>
                </c:pt>
                <c:pt idx="7">
                  <c:v>-0.1414213562373095</c:v>
                </c:pt>
                <c:pt idx="8">
                  <c:v>-0.1414213562373095</c:v>
                </c:pt>
                <c:pt idx="9">
                  <c:v>-0.1414213562373095</c:v>
                </c:pt>
                <c:pt idx="10">
                  <c:v>-0.1414213562373095</c:v>
                </c:pt>
                <c:pt idx="11">
                  <c:v>-0.1414213562373095</c:v>
                </c:pt>
                <c:pt idx="12">
                  <c:v>-0.1414213562373095</c:v>
                </c:pt>
                <c:pt idx="13">
                  <c:v>-0.1414213562373095</c:v>
                </c:pt>
                <c:pt idx="14">
                  <c:v>-0.1414213562373095</c:v>
                </c:pt>
                <c:pt idx="15">
                  <c:v>-0.1414213562373095</c:v>
                </c:pt>
                <c:pt idx="16">
                  <c:v>-0.1414213562373095</c:v>
                </c:pt>
                <c:pt idx="17">
                  <c:v>-0.1414213562373095</c:v>
                </c:pt>
                <c:pt idx="18">
                  <c:v>-0.1414213562373095</c:v>
                </c:pt>
                <c:pt idx="19">
                  <c:v>-0.1414213562373095</c:v>
                </c:pt>
                <c:pt idx="20">
                  <c:v>-0.1414213562373095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D-4641-8232-FF4B4EDA8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88192"/>
        <c:axId val="194374464"/>
      </c:lineChart>
      <c:catAx>
        <c:axId val="1943881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74464"/>
        <c:crosses val="autoZero"/>
        <c:auto val="1"/>
        <c:lblAlgn val="ctr"/>
        <c:lblOffset val="100"/>
        <c:noMultiLvlLbl val="0"/>
      </c:catAx>
      <c:valAx>
        <c:axId val="19437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8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90917</xdr:colOff>
      <xdr:row>28</xdr:row>
      <xdr:rowOff>42062</xdr:rowOff>
    </xdr:from>
    <xdr:ext cx="1243161" cy="5001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2E495D07-F2A9-4620-BC36-C95EB6DB7686}"/>
                </a:ext>
              </a:extLst>
            </xdr:cNvPr>
            <xdr:cNvSpPr txBox="1"/>
          </xdr:nvSpPr>
          <xdr:spPr>
            <a:xfrm>
              <a:off x="2673250" y="5608895"/>
              <a:ext cx="1243161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𝑆𝐸</m:t>
                    </m:r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𝑘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den>
                        </m:f>
                        <m:d>
                          <m:d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−</m:t>
                                </m:r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num>
                              <m:den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+2</m:t>
                                </m:r>
                              </m:den>
                            </m:f>
                          </m:e>
                        </m:d>
                      </m:e>
                    </m:ra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2E495D07-F2A9-4620-BC36-C95EB6DB7686}"/>
                </a:ext>
              </a:extLst>
            </xdr:cNvPr>
            <xdr:cNvSpPr txBox="1"/>
          </xdr:nvSpPr>
          <xdr:spPr>
            <a:xfrm>
              <a:off x="2673250" y="5608895"/>
              <a:ext cx="1243161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𝑆𝐸1_𝑘=√(1/𝑛 ((𝑛−𝑘)/(𝑛+2)) 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4</xdr:col>
      <xdr:colOff>95250</xdr:colOff>
      <xdr:row>31</xdr:row>
      <xdr:rowOff>10583</xdr:rowOff>
    </xdr:from>
    <xdr:ext cx="1648464" cy="6585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7450BA2-E24B-4965-984E-C0333BA44D0B}"/>
                </a:ext>
              </a:extLst>
            </xdr:cNvPr>
            <xdr:cNvSpPr txBox="1"/>
          </xdr:nvSpPr>
          <xdr:spPr>
            <a:xfrm>
              <a:off x="2677583" y="6148916"/>
              <a:ext cx="1648464" cy="6585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𝑆</m:t>
                    </m:r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𝐸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𝑘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den>
                        </m:f>
                        <m:d>
                          <m:d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1+2</m:t>
                            </m:r>
                            <m:nary>
                              <m:naryPr>
                                <m:chr m:val="∑"/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3"/>
                                  </m:r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𝑙</m:t>
                                </m:r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=</m:t>
                                </m:r>
                                <m:r>
                                  <m:rPr>
                                    <m:brk m:alnAt="23"/>
                                  </m:r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−1</m:t>
                                </m:r>
                              </m:sup>
                              <m:e>
                                <m:sSubSup>
                                  <m:sSubSupPr>
                                    <m:ctrlP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SupPr>
                                  <m:e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𝑟</m:t>
                                    </m:r>
                                  </m:e>
                                  <m:sub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𝑙</m:t>
                                    </m:r>
                                  </m:sub>
                                  <m:sup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bSup>
                              </m:e>
                            </m:nary>
                          </m:e>
                        </m:d>
                      </m:e>
                    </m:ra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7450BA2-E24B-4965-984E-C0333BA44D0B}"/>
                </a:ext>
              </a:extLst>
            </xdr:cNvPr>
            <xdr:cNvSpPr txBox="1"/>
          </xdr:nvSpPr>
          <xdr:spPr>
            <a:xfrm>
              <a:off x="2677583" y="6148916"/>
              <a:ext cx="1648464" cy="6585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𝑆〖𝐸2〗_𝑘=√(1/𝑛 (1+2∑24_(𝑙=1)^(𝑘−1)▒𝑟_𝑙^2 ) 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3</xdr:col>
      <xdr:colOff>230716</xdr:colOff>
      <xdr:row>25</xdr:row>
      <xdr:rowOff>140759</xdr:rowOff>
    </xdr:from>
    <xdr:ext cx="1753300" cy="3989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BB3F9471-A0C1-4BC3-A082-C49E14BEED9D}"/>
                </a:ext>
              </a:extLst>
            </xdr:cNvPr>
            <xdr:cNvSpPr txBox="1"/>
          </xdr:nvSpPr>
          <xdr:spPr>
            <a:xfrm>
              <a:off x="2072216" y="5136092"/>
              <a:ext cx="1753300" cy="3989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𝑟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𝑘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=</m:t>
                            </m:r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sup>
                          <m:e>
                            <m:d>
                              <m:d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𝑦</m:t>
                                    </m:r>
                                  </m:e>
                                  <m:sub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acc>
                                  <m:accPr>
                                    <m:chr m:val="̅"/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accPr>
                                  <m:e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𝑦</m:t>
                                    </m:r>
                                  </m:e>
                                </m:acc>
                              </m:e>
                            </m:d>
                            <m:d>
                              <m:d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𝑦</m:t>
                                    </m:r>
                                  </m:e>
                                  <m:sub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+</m:t>
                                    </m:r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𝑘</m:t>
                                    </m:r>
                                  </m:sub>
                                </m:sSub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acc>
                                  <m:accPr>
                                    <m:chr m:val="̅"/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accPr>
                                  <m:e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𝑦</m:t>
                                    </m:r>
                                  </m:e>
                                </m:acc>
                              </m:e>
                            </m:d>
                          </m:e>
                        </m:nary>
                      </m:num>
                      <m:den>
                        <m:nary>
                          <m:naryPr>
                            <m:chr m:val="∑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=</m:t>
                            </m:r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sup>
                          <m:e>
                            <m:sSup>
                              <m:sSup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d>
                                  <m:dPr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dPr>
                                  <m:e>
                                    <m:sSub>
                                      <m:sSubPr>
                                        <m:ctrlP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𝑦</m:t>
                                        </m:r>
                                      </m:e>
                                      <m:sub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−</m:t>
                                    </m:r>
                                    <m:acc>
                                      <m:accPr>
                                        <m:chr m:val="̅"/>
                                        <m:ctrlP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accPr>
                                      <m:e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𝑦</m:t>
                                        </m:r>
                                      </m:e>
                                    </m:acc>
                                  </m:e>
                                </m:d>
                              </m:e>
                              <m:sup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p>
                          </m:e>
                        </m:nary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BB3F9471-A0C1-4BC3-A082-C49E14BEED9D}"/>
                </a:ext>
              </a:extLst>
            </xdr:cNvPr>
            <xdr:cNvSpPr txBox="1"/>
          </xdr:nvSpPr>
          <xdr:spPr>
            <a:xfrm>
              <a:off x="2072216" y="5136092"/>
              <a:ext cx="1753300" cy="3989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𝑟_𝑘=(∑24_(𝑖=1)^(𝑛−𝑘)▒(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𝑦_𝑖−𝑦 ̅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)(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𝑦_(𝑖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+𝑘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)−𝑦 ̅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) )/(∑24_(</a:t>
              </a:r>
              <a:r>
                <a:rPr lang="en-GB" sz="1100" b="0" i="0">
                  <a:latin typeface="Cambria Math" panose="02040503050406030204" pitchFamily="18" charset="0"/>
                </a:rPr>
                <a:t>𝑖=1)^𝑘▒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(𝑦_𝑖−𝑦 ̅ )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n-GB" sz="1100" b="0" i="0">
                  <a:latin typeface="Cambria Math" panose="02040503050406030204" pitchFamily="18" charset="0"/>
                </a:rPr>
                <a:t>2 )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28</xdr:col>
      <xdr:colOff>19051</xdr:colOff>
      <xdr:row>23</xdr:row>
      <xdr:rowOff>151341</xdr:rowOff>
    </xdr:from>
    <xdr:ext cx="547394" cy="1829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5758F1A0-1CEB-43D6-8FA5-39CFF1140D2C}"/>
                </a:ext>
              </a:extLst>
            </xdr:cNvPr>
            <xdr:cNvSpPr txBox="1"/>
          </xdr:nvSpPr>
          <xdr:spPr>
            <a:xfrm>
              <a:off x="17333384" y="4765674"/>
              <a:ext cx="547394" cy="182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̂"/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GB" sz="110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𝜙</m:t>
                            </m:r>
                          </m:e>
                        </m:acc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11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𝑟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5758F1A0-1CEB-43D6-8FA5-39CFF1140D2C}"/>
                </a:ext>
              </a:extLst>
            </xdr:cNvPr>
            <xdr:cNvSpPr txBox="1"/>
          </xdr:nvSpPr>
          <xdr:spPr>
            <a:xfrm>
              <a:off x="17333384" y="4765674"/>
              <a:ext cx="547394" cy="182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𝜙 ̂_</a:t>
              </a:r>
              <a:r>
                <a:rPr lang="en-GB" sz="1100" b="0" i="0">
                  <a:latin typeface="Cambria Math" panose="02040503050406030204" pitchFamily="18" charset="0"/>
                </a:rPr>
                <a:t>11=𝑟_1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28</xdr:col>
      <xdr:colOff>3518</xdr:colOff>
      <xdr:row>25</xdr:row>
      <xdr:rowOff>30288</xdr:rowOff>
    </xdr:from>
    <xdr:ext cx="1487587" cy="1829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9573A6D2-CDA8-4ACA-859F-6057696983D6}"/>
                </a:ext>
              </a:extLst>
            </xdr:cNvPr>
            <xdr:cNvSpPr txBox="1"/>
          </xdr:nvSpPr>
          <xdr:spPr>
            <a:xfrm>
              <a:off x="17317851" y="5025621"/>
              <a:ext cx="1487587" cy="182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̂"/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GB" sz="110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𝜙</m:t>
                            </m:r>
                          </m:e>
                        </m:acc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22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𝑟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−</m:t>
                    </m:r>
                    <m:sSubSup>
                      <m:sSub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𝑟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bSup>
                    <m:r>
                      <a:rPr lang="en-GB" sz="1100" b="0" i="1">
                        <a:latin typeface="Cambria Math" panose="02040503050406030204" pitchFamily="18" charset="0"/>
                      </a:rPr>
                      <m:t>)/(1−</m:t>
                    </m:r>
                    <m:sSubSup>
                      <m:sSub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𝑟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bSup>
                    <m:r>
                      <a:rPr lang="en-GB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9573A6D2-CDA8-4ACA-859F-6057696983D6}"/>
                </a:ext>
              </a:extLst>
            </xdr:cNvPr>
            <xdr:cNvSpPr txBox="1"/>
          </xdr:nvSpPr>
          <xdr:spPr>
            <a:xfrm>
              <a:off x="17317851" y="5025621"/>
              <a:ext cx="1487587" cy="182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𝜙 ̂_</a:t>
              </a:r>
              <a:r>
                <a:rPr lang="en-GB" sz="1100" b="0" i="0">
                  <a:latin typeface="Cambria Math" panose="02040503050406030204" pitchFamily="18" charset="0"/>
                </a:rPr>
                <a:t>22=〖(𝑟〗_2−𝑟_1^2)/(1−𝑟_1^2)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28</xdr:col>
      <xdr:colOff>33775</xdr:colOff>
      <xdr:row>26</xdr:row>
      <xdr:rowOff>158750</xdr:rowOff>
    </xdr:from>
    <xdr:ext cx="1671868" cy="1963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3839F009-2AA9-437C-BE0F-2BB433DA38F6}"/>
                </a:ext>
              </a:extLst>
            </xdr:cNvPr>
            <xdr:cNvSpPr txBox="1"/>
          </xdr:nvSpPr>
          <xdr:spPr>
            <a:xfrm>
              <a:off x="17348108" y="5344583"/>
              <a:ext cx="1671868" cy="1963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̂"/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GB" sz="110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𝜙</m:t>
                            </m:r>
                          </m:e>
                        </m:acc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𝑘𝑗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acc>
                          <m:accPr>
                            <m:chr m:val="̂"/>
                            <m:ctrlP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accPr>
                          <m:e>
                            <m: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𝜙</m:t>
                            </m:r>
                          </m:e>
                        </m:acc>
                      </m:e>
                      <m:sub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𝑘</m:t>
                        </m:r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−1,</m:t>
                        </m:r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𝑗</m:t>
                        </m:r>
                      </m:sub>
                    </m:sSub>
                    <m:r>
                      <a:rPr lang="en-GB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sSub>
                      <m:sSubPr>
                        <m:ctrlP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acc>
                          <m:accPr>
                            <m:chr m:val="̂"/>
                            <m:ctrlP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accPr>
                          <m:e>
                            <m: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𝜙</m:t>
                            </m:r>
                          </m:e>
                        </m:acc>
                      </m:e>
                      <m:sub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𝑘𝑘</m:t>
                        </m:r>
                      </m:sub>
                    </m:sSub>
                    <m:sSub>
                      <m:sSubPr>
                        <m:ctrlPr>
                          <a:rPr lang="en-GB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acc>
                          <m:accPr>
                            <m:chr m:val="̂"/>
                            <m:ctrlP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accPr>
                          <m:e>
                            <m:r>
                              <a:rPr lang="en-GB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𝜙</m:t>
                            </m:r>
                          </m:e>
                        </m:acc>
                      </m:e>
                      <m:sub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𝑘</m:t>
                        </m:r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−1,</m:t>
                        </m:r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𝑘</m:t>
                        </m:r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𝑗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3839F009-2AA9-437C-BE0F-2BB433DA38F6}"/>
                </a:ext>
              </a:extLst>
            </xdr:cNvPr>
            <xdr:cNvSpPr txBox="1"/>
          </xdr:nvSpPr>
          <xdr:spPr>
            <a:xfrm>
              <a:off x="17348108" y="5344583"/>
              <a:ext cx="1671868" cy="1963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𝜙 ̂_</a:t>
              </a:r>
              <a:r>
                <a:rPr lang="en-GB" sz="1100" b="0" i="0">
                  <a:latin typeface="Cambria Math" panose="02040503050406030204" pitchFamily="18" charset="0"/>
                </a:rPr>
                <a:t>𝑘𝑗=</a:t>
              </a:r>
              <a:r>
                <a:rPr lang="en-GB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𝜙 ̂_(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𝑘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−1,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𝑗)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lang="en-GB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𝜙 ̂_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𝑘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𝑘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GB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𝜙 ̂_(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𝑘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−1,𝑘−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𝑗)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31</xdr:col>
      <xdr:colOff>77493</xdr:colOff>
      <xdr:row>26</xdr:row>
      <xdr:rowOff>184803</xdr:rowOff>
    </xdr:from>
    <xdr:ext cx="240912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3A726CD5-69D0-4FBB-AEFE-66C634C412DC}"/>
                </a:ext>
              </a:extLst>
            </xdr:cNvPr>
            <xdr:cNvSpPr txBox="1"/>
          </xdr:nvSpPr>
          <xdr:spPr>
            <a:xfrm>
              <a:off x="19233326" y="5370636"/>
              <a:ext cx="240912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𝑊h𝑒𝑟𝑒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=2,…,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𝑗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𝑎𝑛𝑑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𝑗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=1,2,…,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−1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3A726CD5-69D0-4FBB-AEFE-66C634C412DC}"/>
                </a:ext>
              </a:extLst>
            </xdr:cNvPr>
            <xdr:cNvSpPr txBox="1"/>
          </xdr:nvSpPr>
          <xdr:spPr>
            <a:xfrm>
              <a:off x="19233326" y="5370636"/>
              <a:ext cx="240912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𝑊ℎ𝑒𝑟𝑒 𝑘=2,…,𝑗 𝑎𝑛𝑑 𝑗=1,2,…,𝑘−1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28</xdr:col>
      <xdr:colOff>62100</xdr:colOff>
      <xdr:row>29</xdr:row>
      <xdr:rowOff>17586</xdr:rowOff>
    </xdr:from>
    <xdr:ext cx="3105530" cy="5449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25DFA98D-A87E-4686-9C2B-6DDA190832F9}"/>
                </a:ext>
              </a:extLst>
            </xdr:cNvPr>
            <xdr:cNvSpPr txBox="1"/>
          </xdr:nvSpPr>
          <xdr:spPr>
            <a:xfrm>
              <a:off x="17376433" y="5774919"/>
              <a:ext cx="3105530" cy="5449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̂"/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GB" sz="110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𝜙</m:t>
                            </m:r>
                          </m:e>
                        </m:acc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𝑘𝑘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sub>
                        </m:s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nary>
                          <m:naryPr>
                            <m:chr m:val="∑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=</m:t>
                            </m:r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  <m:e>
                            <m:sSub>
                              <m:sSubPr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acc>
                                  <m:accPr>
                                    <m:chr m:val="̂"/>
                                    <m:ctrlP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accPr>
                                  <m:e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𝜙</m:t>
                                    </m:r>
                                  </m:e>
                                </m:acc>
                              </m:e>
                              <m:sub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𝑘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−1,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𝑗</m:t>
                                </m:r>
                              </m:sub>
                            </m:sSub>
                            <m:sSub>
                              <m:sSub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  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𝑟</m:t>
                                </m:r>
                              </m:e>
                              <m:sub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𝑘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𝑗</m:t>
                                </m:r>
                              </m:sub>
                            </m:sSub>
                          </m:e>
                        </m:nary>
                      </m:e>
                    </m:d>
                    <m:r>
                      <a:rPr lang="en-GB" sz="1100" b="0" i="1">
                        <a:latin typeface="Cambria Math" panose="02040503050406030204" pitchFamily="18" charset="0"/>
                      </a:rPr>
                      <m:t>/</m:t>
                    </m:r>
                    <m:d>
                      <m:dPr>
                        <m:ctrlP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1−</m:t>
                        </m:r>
                        <m:nary>
                          <m:naryPr>
                            <m:chr m:val="∑"/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𝑗</m:t>
                            </m:r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=</m:t>
                            </m:r>
                            <m:r>
                              <m:rPr>
                                <m:brk m:alnAt="23"/>
                              </m:r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𝑘</m:t>
                            </m:r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sup>
                          <m:e>
                            <m:sSub>
                              <m:sSubPr>
                                <m:ctrlPr>
                                  <a:rPr lang="en-GB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acc>
                                  <m:accPr>
                                    <m:chr m:val="̂"/>
                                    <m:ctrlP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accPr>
                                  <m:e>
                                    <m:r>
                                      <a:rPr lang="en-GB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𝜙</m:t>
                                    </m:r>
                                  </m:e>
                                </m:acc>
                              </m:e>
                              <m:sub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𝑘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−1,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𝑗</m:t>
                                </m:r>
                              </m:sub>
                            </m:sSub>
                            <m:sSub>
                              <m:sSub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  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𝑟</m:t>
                                </m:r>
                              </m:e>
                              <m:sub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𝑗</m:t>
                                </m:r>
                              </m:sub>
                            </m:sSub>
                          </m:e>
                        </m:nary>
                      </m:e>
                    </m: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25DFA98D-A87E-4686-9C2B-6DDA190832F9}"/>
                </a:ext>
              </a:extLst>
            </xdr:cNvPr>
            <xdr:cNvSpPr txBox="1"/>
          </xdr:nvSpPr>
          <xdr:spPr>
            <a:xfrm>
              <a:off x="17376433" y="5774919"/>
              <a:ext cx="3105530" cy="5449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𝜙 ̂_</a:t>
              </a:r>
              <a:r>
                <a:rPr lang="en-GB" sz="1100" b="0" i="0">
                  <a:latin typeface="Cambria Math" panose="02040503050406030204" pitchFamily="18" charset="0"/>
                </a:rPr>
                <a:t>𝑘𝑘=(𝑟_𝑘−∑24_(𝑗=1)^(𝑘−1)▒〖</a:t>
              </a:r>
              <a:r>
                <a:rPr lang="en-GB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𝜙 ̂_(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𝑘−1,𝑗)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〖  𝑟〗_(𝑘−𝑗) 〗)</a:t>
              </a:r>
              <a:r>
                <a:rPr lang="en-GB" sz="1100" b="0" i="0">
                  <a:latin typeface="Cambria Math" panose="02040503050406030204" pitchFamily="18" charset="0"/>
                </a:rPr>
                <a:t>/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−∑_(𝑗=1)^(𝑘−1)▒〖</a:t>
              </a:r>
              <a:r>
                <a:rPr lang="en-GB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𝜙 ̂_(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𝑘−1,𝑗) 〖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𝑟〗_𝑗 〗)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33</xdr:col>
      <xdr:colOff>385374</xdr:colOff>
      <xdr:row>30</xdr:row>
      <xdr:rowOff>24372</xdr:rowOff>
    </xdr:from>
    <xdr:ext cx="79669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F9F2B3A8-76FC-42D8-AE55-994A0C3AC8BB}"/>
                </a:ext>
              </a:extLst>
            </xdr:cNvPr>
            <xdr:cNvSpPr txBox="1"/>
          </xdr:nvSpPr>
          <xdr:spPr>
            <a:xfrm>
              <a:off x="20768874" y="5972205"/>
              <a:ext cx="79669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𝐹𝑜𝑟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=3,…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F9F2B3A8-76FC-42D8-AE55-994A0C3AC8BB}"/>
                </a:ext>
              </a:extLst>
            </xdr:cNvPr>
            <xdr:cNvSpPr txBox="1"/>
          </xdr:nvSpPr>
          <xdr:spPr>
            <a:xfrm>
              <a:off x="20768874" y="5972205"/>
              <a:ext cx="79669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𝐹𝑜𝑟 𝑘=3,…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29</xdr:col>
      <xdr:colOff>83267</xdr:colOff>
      <xdr:row>32</xdr:row>
      <xdr:rowOff>20545</xdr:rowOff>
    </xdr:from>
    <xdr:ext cx="575093" cy="5001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22D7AC92-0F4A-4E04-8066-719A0364C42E}"/>
                </a:ext>
              </a:extLst>
            </xdr:cNvPr>
            <xdr:cNvSpPr txBox="1"/>
          </xdr:nvSpPr>
          <xdr:spPr>
            <a:xfrm>
              <a:off x="18011434" y="6158878"/>
              <a:ext cx="575093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𝑆𝐸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22D7AC92-0F4A-4E04-8066-719A0364C42E}"/>
                </a:ext>
              </a:extLst>
            </xdr:cNvPr>
            <xdr:cNvSpPr txBox="1"/>
          </xdr:nvSpPr>
          <xdr:spPr>
            <a:xfrm>
              <a:off x="18011434" y="6158878"/>
              <a:ext cx="575093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𝑆𝐸=√(1/𝑛)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13</xdr:col>
      <xdr:colOff>95251</xdr:colOff>
      <xdr:row>24</xdr:row>
      <xdr:rowOff>173566</xdr:rowOff>
    </xdr:from>
    <xdr:to>
      <xdr:col>20</xdr:col>
      <xdr:colOff>370417</xdr:colOff>
      <xdr:row>39</xdr:row>
      <xdr:rowOff>59266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3CFEE1-01FD-450D-9A6C-3A094B465B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370416</xdr:colOff>
      <xdr:row>30</xdr:row>
      <xdr:rowOff>35984</xdr:rowOff>
    </xdr:from>
    <xdr:to>
      <xdr:col>28</xdr:col>
      <xdr:colOff>31750</xdr:colOff>
      <xdr:row>44</xdr:row>
      <xdr:rowOff>112184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8762107-C16D-46AD-BF3F-CB64B42D84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A35F-F3CF-40C8-86EF-995FEE5E1484}">
  <sheetPr codeName="Sheet1"/>
  <dimension ref="A1:AR51"/>
  <sheetViews>
    <sheetView tabSelected="1" zoomScale="90" zoomScaleNormal="90" workbookViewId="0">
      <selection activeCell="G1" sqref="G1"/>
    </sheetView>
  </sheetViews>
  <sheetFormatPr defaultRowHeight="15" x14ac:dyDescent="0.25"/>
  <cols>
    <col min="4" max="4" width="11.140625" customWidth="1"/>
    <col min="7" max="28" width="9.140625" customWidth="1"/>
  </cols>
  <sheetData>
    <row r="1" spans="1:44" ht="18" x14ac:dyDescent="0.35">
      <c r="A1" t="s">
        <v>0</v>
      </c>
      <c r="B1" t="s">
        <v>2</v>
      </c>
      <c r="C1" t="s">
        <v>3</v>
      </c>
      <c r="D1" s="1" t="s">
        <v>6</v>
      </c>
      <c r="E1" s="9" t="s">
        <v>4</v>
      </c>
      <c r="F1" s="11" t="s">
        <v>5</v>
      </c>
      <c r="G1">
        <v>1</v>
      </c>
      <c r="H1" s="1">
        <v>0.79951353865553687</v>
      </c>
      <c r="I1" s="1">
        <v>0.66312343055454082</v>
      </c>
      <c r="J1" s="1">
        <v>0.5752315428541146</v>
      </c>
      <c r="K1" s="1">
        <v>0.51140449468306171</v>
      </c>
      <c r="L1" s="1">
        <v>0.38759342278600395</v>
      </c>
      <c r="M1" s="1">
        <v>0.27594411306127714</v>
      </c>
      <c r="N1" s="1">
        <v>0.1183545795886555</v>
      </c>
      <c r="O1" s="1">
        <v>4.0437442743786751E-2</v>
      </c>
      <c r="P1" s="1">
        <v>-3.6732632460134571E-2</v>
      </c>
      <c r="Q1" s="1">
        <v>-6.9522057909413626E-2</v>
      </c>
      <c r="R1" s="1">
        <v>-0.1153833106116415</v>
      </c>
      <c r="S1" s="1">
        <v>-0.10519355667985421</v>
      </c>
      <c r="T1" s="1">
        <v>-0.10457712465719679</v>
      </c>
      <c r="U1" s="1">
        <v>-8.8786812311816565E-2</v>
      </c>
      <c r="V1" s="1">
        <v>-6.490654912333399E-2</v>
      </c>
      <c r="W1" s="1">
        <v>-1.4809394757308681E-2</v>
      </c>
      <c r="X1" s="1">
        <v>-8.2940540218428057E-3</v>
      </c>
      <c r="Y1" s="1">
        <v>3.2809293837118357E-2</v>
      </c>
      <c r="Z1" s="1">
        <v>3.8911620040379104E-2</v>
      </c>
      <c r="AA1" s="1">
        <v>4.564508970439346E-2</v>
      </c>
      <c r="AB1" s="1">
        <v>2.8106946275391478E-2</v>
      </c>
      <c r="AC1" s="5" t="s">
        <v>15</v>
      </c>
      <c r="AD1" s="13" t="s">
        <v>16</v>
      </c>
      <c r="AL1" s="1" t="s">
        <v>6</v>
      </c>
      <c r="AM1" s="11" t="s">
        <v>11</v>
      </c>
      <c r="AN1" s="11" t="s">
        <v>10</v>
      </c>
      <c r="AP1" s="5" t="s">
        <v>14</v>
      </c>
      <c r="AQ1" s="13" t="s">
        <v>12</v>
      </c>
      <c r="AR1" s="13" t="s">
        <v>13</v>
      </c>
    </row>
    <row r="2" spans="1:44" x14ac:dyDescent="0.25">
      <c r="A2" s="2">
        <v>1</v>
      </c>
      <c r="B2">
        <v>17409.720702999999</v>
      </c>
      <c r="C2" s="3">
        <f>B2-(AVERAGE($B$2:$B$51))</f>
        <v>-974.73675790000925</v>
      </c>
      <c r="D2" s="7">
        <f>SUMPRODUCT($C$2:INDEX($C$2:$C$51,ROWS(C3:C$51)),$C3:C$51)/DEVSQ($C$2:$C$51)</f>
        <v>0.79951353865553687</v>
      </c>
      <c r="E2" s="10">
        <f>SQRT((1/COUNT($B$2:$B$51))*((COUNT($B$2:$B$51)-A2)/(COUNT($B$2:$B$51)+2)))</f>
        <v>0.13728129459672883</v>
      </c>
      <c r="F2" s="12">
        <f>SQRT(1/COUNT($B$2:$B$51))</f>
        <v>0.1414213562373095</v>
      </c>
      <c r="G2" s="7">
        <v>0.79951353865553687</v>
      </c>
      <c r="H2" s="17" cm="1">
        <f t="array" ref="H2">INDEX(G1:G$22,ROWS($A3))</f>
        <v>1</v>
      </c>
      <c r="I2" s="17" cm="1">
        <f t="array" ref="I2">INDEX(H1:H$22,ROWS($A3))</f>
        <v>0.79951353865553687</v>
      </c>
      <c r="J2" s="17" cm="1">
        <f t="array" ref="J2">INDEX(I1:I$22,ROWS($A3))</f>
        <v>0.66312343055454082</v>
      </c>
      <c r="K2" s="17" cm="1">
        <f t="array" ref="K2">INDEX(J1:J$22,ROWS($A3))</f>
        <v>0.5752315428541146</v>
      </c>
      <c r="L2" s="17" cm="1">
        <f t="array" ref="L2">INDEX(K1:K$22,ROWS($A3))</f>
        <v>0.51140449468306171</v>
      </c>
      <c r="M2" s="17" cm="1">
        <f t="array" ref="M2">INDEX(L1:L$22,ROWS($A3))</f>
        <v>0.38759342278600395</v>
      </c>
      <c r="N2" s="17" cm="1">
        <f t="array" ref="N2">INDEX(M1:M$22,ROWS($A3))</f>
        <v>0.27594411306127714</v>
      </c>
      <c r="O2" s="17" cm="1">
        <f t="array" ref="O2">INDEX(N1:N$22,ROWS($A3))</f>
        <v>0.1183545795886555</v>
      </c>
      <c r="P2" s="17" cm="1">
        <f t="array" ref="P2">INDEX(O1:O$22,ROWS($A3))</f>
        <v>4.0437442743786751E-2</v>
      </c>
      <c r="Q2" s="17" cm="1">
        <f t="array" ref="Q2">INDEX(P1:P$22,ROWS($A3))</f>
        <v>-3.6732632460134571E-2</v>
      </c>
      <c r="R2" s="17" cm="1">
        <f t="array" ref="R2">INDEX(Q1:Q$22,ROWS($A3))</f>
        <v>-6.9522057909413626E-2</v>
      </c>
      <c r="S2" s="17" cm="1">
        <f t="array" ref="S2">INDEX(R1:R$22,ROWS($A3))</f>
        <v>-0.1153833106116415</v>
      </c>
      <c r="T2" s="17" cm="1">
        <f t="array" ref="T2">INDEX(S1:S$22,ROWS($A3))</f>
        <v>-0.10519355667985421</v>
      </c>
      <c r="U2" s="17" cm="1">
        <f t="array" ref="U2">INDEX(T1:T$22,ROWS($A3))</f>
        <v>-0.10457712465719679</v>
      </c>
      <c r="V2" s="17" cm="1">
        <f t="array" ref="V2">INDEX(U1:U$22,ROWS($A3))</f>
        <v>-8.8786812311816565E-2</v>
      </c>
      <c r="W2" s="17" cm="1">
        <f t="array" ref="W2">INDEX(V1:V$22,ROWS($A3))</f>
        <v>-6.490654912333399E-2</v>
      </c>
      <c r="X2" s="17" cm="1">
        <f t="array" ref="X2">INDEX(W1:W$22,ROWS($A3))</f>
        <v>-1.4809394757308681E-2</v>
      </c>
      <c r="Y2" s="17" cm="1">
        <f t="array" ref="Y2">INDEX(X1:X$22,ROWS($A3))</f>
        <v>-8.2940540218428057E-3</v>
      </c>
      <c r="Z2" s="17" cm="1">
        <f t="array" ref="Z2">INDEX(Y1:Y$22,ROWS($A3))</f>
        <v>3.2809293837118357E-2</v>
      </c>
      <c r="AA2" s="17" cm="1">
        <f t="array" ref="AA2">INDEX(Z1:Z$22,ROWS($A3))</f>
        <v>3.8911620040379104E-2</v>
      </c>
      <c r="AB2" s="17" cm="1">
        <f t="array" ref="AB2">INDEX(AA1:AA$22,ROWS($A3))</f>
        <v>4.564508970439346E-2</v>
      </c>
      <c r="AC2" s="6" cm="1">
        <f t="array" aca="1" ref="AC2" ca="1">INDEX(MMULT(MINVERSE(OFFSET($G$1,0,0,A2,A2)),OFFSET($G$1,1,0,A2,1)),A2)</f>
        <v>0.79951353865553687</v>
      </c>
      <c r="AD2" s="14">
        <f>1/SQRT(COUNT($B$2:$B$51))</f>
        <v>0.1414213562373095</v>
      </c>
      <c r="AL2" s="7">
        <v>0.79951353865553687</v>
      </c>
      <c r="AM2" s="12">
        <v>0.1414213562373095</v>
      </c>
      <c r="AN2" s="12">
        <f>-AM2</f>
        <v>-0.1414213562373095</v>
      </c>
      <c r="AP2" s="6">
        <v>0.79951353865553687</v>
      </c>
      <c r="AQ2" s="14">
        <v>0.1414213562373095</v>
      </c>
      <c r="AR2" s="14">
        <f>-AQ2</f>
        <v>-0.1414213562373095</v>
      </c>
    </row>
    <row r="3" spans="1:44" x14ac:dyDescent="0.25">
      <c r="A3" s="2">
        <v>2</v>
      </c>
      <c r="B3">
        <v>17694.679688</v>
      </c>
      <c r="C3" s="3">
        <f t="shared" ref="C3:C51" si="0">B3-(AVERAGE($B$2:$B$51))</f>
        <v>-689.77777290000813</v>
      </c>
      <c r="D3" s="7">
        <f>SUMPRODUCT($C$2:INDEX($C$2:$C$51,ROWS(C4:C$51)),$C4:C$51)/DEVSQ($C$2:$C$51)</f>
        <v>0.66312343055454082</v>
      </c>
      <c r="E3" s="10">
        <f t="shared" ref="E3:E22" si="1">SQRT((1/COUNT($B$2:$B$51))*((COUNT($B$2:$B$51)-A3)/(COUNT($B$2:$B$51)+2)))</f>
        <v>0.13587324409735149</v>
      </c>
      <c r="F3" s="12">
        <f>SQRT((1/COUNT($B$2:$B$51))*(1+(2*SUMSQ($D$2))))</f>
        <v>0.21346867671801395</v>
      </c>
      <c r="G3" s="7">
        <v>0.66312343055454082</v>
      </c>
      <c r="H3" s="17" cm="1">
        <f t="array" ref="H3">INDEX(G2:G$22,ROWS($A4))</f>
        <v>0.79951353865553687</v>
      </c>
      <c r="I3" s="17" cm="1">
        <f t="array" ref="I3">INDEX(H2:H$22,ROWS($A4))</f>
        <v>1</v>
      </c>
      <c r="J3" s="17" cm="1">
        <f t="array" ref="J3">INDEX(I2:I$22,ROWS($A4))</f>
        <v>0.79951353865553687</v>
      </c>
      <c r="K3" s="17" cm="1">
        <f t="array" ref="K3">INDEX(J2:J$22,ROWS($A4))</f>
        <v>0.66312343055454082</v>
      </c>
      <c r="L3" s="17" cm="1">
        <f t="array" ref="L3">INDEX(K2:K$22,ROWS($A4))</f>
        <v>0.5752315428541146</v>
      </c>
      <c r="M3" s="17" cm="1">
        <f t="array" ref="M3">INDEX(L2:L$22,ROWS($A4))</f>
        <v>0.51140449468306171</v>
      </c>
      <c r="N3" s="17" cm="1">
        <f t="array" ref="N3">INDEX(M2:M$22,ROWS($A4))</f>
        <v>0.38759342278600395</v>
      </c>
      <c r="O3" s="17" cm="1">
        <f t="array" ref="O3">INDEX(N2:N$22,ROWS($A4))</f>
        <v>0.27594411306127714</v>
      </c>
      <c r="P3" s="17" cm="1">
        <f t="array" ref="P3">INDEX(O2:O$22,ROWS($A4))</f>
        <v>0.1183545795886555</v>
      </c>
      <c r="Q3" s="17" cm="1">
        <f t="array" ref="Q3">INDEX(P2:P$22,ROWS($A4))</f>
        <v>4.0437442743786751E-2</v>
      </c>
      <c r="R3" s="17" cm="1">
        <f t="array" ref="R3">INDEX(Q2:Q$22,ROWS($A4))</f>
        <v>-3.6732632460134571E-2</v>
      </c>
      <c r="S3" s="17" cm="1">
        <f t="array" ref="S3">INDEX(R2:R$22,ROWS($A4))</f>
        <v>-6.9522057909413626E-2</v>
      </c>
      <c r="T3" s="17" cm="1">
        <f t="array" ref="T3">INDEX(S2:S$22,ROWS($A4))</f>
        <v>-0.1153833106116415</v>
      </c>
      <c r="U3" s="17" cm="1">
        <f t="array" ref="U3">INDEX(T2:T$22,ROWS($A4))</f>
        <v>-0.10519355667985421</v>
      </c>
      <c r="V3" s="17" cm="1">
        <f t="array" ref="V3">INDEX(U2:U$22,ROWS($A4))</f>
        <v>-0.10457712465719679</v>
      </c>
      <c r="W3" s="17" cm="1">
        <f t="array" ref="W3">INDEX(V2:V$22,ROWS($A4))</f>
        <v>-8.8786812311816565E-2</v>
      </c>
      <c r="X3" s="17" cm="1">
        <f t="array" ref="X3">INDEX(W2:W$22,ROWS($A4))</f>
        <v>-6.490654912333399E-2</v>
      </c>
      <c r="Y3" s="17" cm="1">
        <f t="array" ref="Y3">INDEX(X2:X$22,ROWS($A4))</f>
        <v>-1.4809394757308681E-2</v>
      </c>
      <c r="Z3" s="17" cm="1">
        <f t="array" ref="Z3">INDEX(Y2:Y$22,ROWS($A4))</f>
        <v>-8.2940540218428057E-3</v>
      </c>
      <c r="AA3" s="17" cm="1">
        <f t="array" ref="AA3">INDEX(Z2:Z$22,ROWS($A4))</f>
        <v>3.2809293837118357E-2</v>
      </c>
      <c r="AB3" s="17" cm="1">
        <f t="array" ref="AB3">INDEX(AA2:AA$22,ROWS($A4))</f>
        <v>3.8911620040379104E-2</v>
      </c>
      <c r="AC3" s="6" cm="1">
        <f t="array" aca="1" ref="AC3" ca="1">INDEX(MMULT(MINVERSE(OFFSET($G$1,0,0,A3,A3)),OFFSET($G$1,1,0,A3,1)),A3)</f>
        <v>6.624995242570586E-2</v>
      </c>
      <c r="AD3" s="14">
        <f t="shared" ref="AD3:AD22" si="2">1/SQRT(COUNT($B$2:$B$51))</f>
        <v>0.1414213562373095</v>
      </c>
      <c r="AL3" s="7">
        <v>0.66312343055454082</v>
      </c>
      <c r="AM3" s="12">
        <v>0.21346867671801395</v>
      </c>
      <c r="AN3" s="12">
        <f t="shared" ref="AN3:AN22" si="3">-AM3</f>
        <v>-0.21346867671801395</v>
      </c>
      <c r="AP3" s="6">
        <v>6.624995242570586E-2</v>
      </c>
      <c r="AQ3" s="14">
        <v>0.1414213562373095</v>
      </c>
      <c r="AR3" s="14">
        <f t="shared" ref="AR3:AR22" si="4">-AQ3</f>
        <v>-0.1414213562373095</v>
      </c>
    </row>
    <row r="4" spans="1:44" x14ac:dyDescent="0.25">
      <c r="A4" s="2">
        <v>3</v>
      </c>
      <c r="B4">
        <v>17929.990234000001</v>
      </c>
      <c r="C4" s="3">
        <f t="shared" si="0"/>
        <v>-454.46722690000752</v>
      </c>
      <c r="D4" s="7">
        <f>SUMPRODUCT($C$2:INDEX($C$2:$C$51,ROWS(C5:C$51)),$C5:C$51)/DEVSQ($C$2:$C$51)</f>
        <v>0.5752315428541146</v>
      </c>
      <c r="E4" s="10">
        <f t="shared" si="1"/>
        <v>0.13445044840729642</v>
      </c>
      <c r="F4" s="12">
        <f>SQRT((1/COUNT($B$2:$B$51))*(1+(2*SUMSQ($D$2:D3))))</f>
        <v>0.25131291909839587</v>
      </c>
      <c r="G4" s="7">
        <v>0.5752315428541146</v>
      </c>
      <c r="H4" s="17" cm="1">
        <f t="array" ref="H4">INDEX(G3:G$22,ROWS($A5))</f>
        <v>0.66312343055454082</v>
      </c>
      <c r="I4" s="17" cm="1">
        <f t="array" ref="I4">INDEX(H3:H$22,ROWS($A5))</f>
        <v>0.79951353865553687</v>
      </c>
      <c r="J4" s="17" cm="1">
        <f t="array" ref="J4">INDEX(I3:I$22,ROWS($A5))</f>
        <v>1</v>
      </c>
      <c r="K4" s="17" cm="1">
        <f t="array" ref="K4">INDEX(J3:J$22,ROWS($A5))</f>
        <v>0.79951353865553687</v>
      </c>
      <c r="L4" s="17" cm="1">
        <f t="array" ref="L4">INDEX(K3:K$22,ROWS($A5))</f>
        <v>0.66312343055454082</v>
      </c>
      <c r="M4" s="17" cm="1">
        <f t="array" ref="M4">INDEX(L3:L$22,ROWS($A5))</f>
        <v>0.5752315428541146</v>
      </c>
      <c r="N4" s="17" cm="1">
        <f t="array" ref="N4">INDEX(M3:M$22,ROWS($A5))</f>
        <v>0.51140449468306171</v>
      </c>
      <c r="O4" s="17" cm="1">
        <f t="array" ref="O4">INDEX(N3:N$22,ROWS($A5))</f>
        <v>0.38759342278600395</v>
      </c>
      <c r="P4" s="17" cm="1">
        <f t="array" ref="P4">INDEX(O3:O$22,ROWS($A5))</f>
        <v>0.27594411306127714</v>
      </c>
      <c r="Q4" s="17" cm="1">
        <f t="array" ref="Q4">INDEX(P3:P$22,ROWS($A5))</f>
        <v>0.1183545795886555</v>
      </c>
      <c r="R4" s="17" cm="1">
        <f t="array" ref="R4">INDEX(Q3:Q$22,ROWS($A5))</f>
        <v>4.0437442743786751E-2</v>
      </c>
      <c r="S4" s="17" cm="1">
        <f t="array" ref="S4">INDEX(R3:R$22,ROWS($A5))</f>
        <v>-3.6732632460134571E-2</v>
      </c>
      <c r="T4" s="17" cm="1">
        <f t="array" ref="T4">INDEX(S3:S$22,ROWS($A5))</f>
        <v>-6.9522057909413626E-2</v>
      </c>
      <c r="U4" s="17" cm="1">
        <f t="array" ref="U4">INDEX(T3:T$22,ROWS($A5))</f>
        <v>-0.1153833106116415</v>
      </c>
      <c r="V4" s="17" cm="1">
        <f t="array" ref="V4">INDEX(U3:U$22,ROWS($A5))</f>
        <v>-0.10519355667985421</v>
      </c>
      <c r="W4" s="17" cm="1">
        <f t="array" ref="W4">INDEX(V3:V$22,ROWS($A5))</f>
        <v>-0.10457712465719679</v>
      </c>
      <c r="X4" s="17" cm="1">
        <f t="array" ref="X4">INDEX(W3:W$22,ROWS($A5))</f>
        <v>-8.8786812311816565E-2</v>
      </c>
      <c r="Y4" s="17" cm="1">
        <f t="array" ref="Y4">INDEX(X3:X$22,ROWS($A5))</f>
        <v>-6.490654912333399E-2</v>
      </c>
      <c r="Z4" s="17" cm="1">
        <f t="array" ref="Z4">INDEX(Y3:Y$22,ROWS($A5))</f>
        <v>-1.4809394757308681E-2</v>
      </c>
      <c r="AA4" s="17" cm="1">
        <f t="array" ref="AA4">INDEX(Z3:Z$22,ROWS($A5))</f>
        <v>-8.2940540218428057E-3</v>
      </c>
      <c r="AB4" s="17" cm="1">
        <f t="array" ref="AB4">INDEX(AA3:AA$22,ROWS($A5))</f>
        <v>3.2809293837118357E-2</v>
      </c>
      <c r="AC4" s="6" cm="1">
        <f t="array" aca="1" ref="AC4" ca="1">INDEX(MMULT(MINVERSE(OFFSET($G$1,0,0,A4,A4)),OFFSET($G$1,1,0,A4,1)),A4)</f>
        <v>7.57577977452637E-2</v>
      </c>
      <c r="AD4" s="14">
        <f t="shared" si="2"/>
        <v>0.1414213562373095</v>
      </c>
      <c r="AL4" s="7">
        <v>0.5752315428541146</v>
      </c>
      <c r="AM4" s="12">
        <v>0.25131291909839587</v>
      </c>
      <c r="AN4" s="12">
        <f t="shared" si="3"/>
        <v>-0.25131291909839587</v>
      </c>
      <c r="AP4" s="6">
        <v>7.57577977452637E-2</v>
      </c>
      <c r="AQ4" s="14">
        <v>0.1414213562373095</v>
      </c>
      <c r="AR4" s="14">
        <f t="shared" si="4"/>
        <v>-0.1414213562373095</v>
      </c>
    </row>
    <row r="5" spans="1:44" x14ac:dyDescent="0.25">
      <c r="A5" s="2">
        <v>4</v>
      </c>
      <c r="B5">
        <v>17949.369140999999</v>
      </c>
      <c r="C5" s="3">
        <f t="shared" si="0"/>
        <v>-435.08831990000908</v>
      </c>
      <c r="D5" s="7">
        <f>SUMPRODUCT($C$2:INDEX($C$2:$C$51,ROWS(C6:C$51)),$C6:C$51)/DEVSQ($C$2:$C$51)</f>
        <v>0.51140449468306171</v>
      </c>
      <c r="E5" s="10">
        <f t="shared" si="1"/>
        <v>0.13301243435223525</v>
      </c>
      <c r="F5" s="12">
        <f>SQRT((1/COUNT($B$2:$B$51))*(1+(2*SUMSQ($D$2:D4))))</f>
        <v>0.27639434947467695</v>
      </c>
      <c r="G5" s="7">
        <v>0.51140449468306171</v>
      </c>
      <c r="H5" s="17" cm="1">
        <f t="array" ref="H5">INDEX(G4:G$22,ROWS($A6))</f>
        <v>0.5752315428541146</v>
      </c>
      <c r="I5" s="17" cm="1">
        <f t="array" ref="I5">INDEX(H4:H$22,ROWS($A6))</f>
        <v>0.66312343055454082</v>
      </c>
      <c r="J5" s="17" cm="1">
        <f t="array" ref="J5">INDEX(I4:I$22,ROWS($A6))</f>
        <v>0.79951353865553687</v>
      </c>
      <c r="K5" s="17" cm="1">
        <f t="array" ref="K5">INDEX(J4:J$22,ROWS($A6))</f>
        <v>1</v>
      </c>
      <c r="L5" s="17" cm="1">
        <f t="array" ref="L5">INDEX(K4:K$22,ROWS($A6))</f>
        <v>0.79951353865553687</v>
      </c>
      <c r="M5" s="17" cm="1">
        <f t="array" ref="M5">INDEX(L4:L$22,ROWS($A6))</f>
        <v>0.66312343055454082</v>
      </c>
      <c r="N5" s="17" cm="1">
        <f t="array" ref="N5">INDEX(M4:M$22,ROWS($A6))</f>
        <v>0.5752315428541146</v>
      </c>
      <c r="O5" s="17" cm="1">
        <f t="array" ref="O5">INDEX(N4:N$22,ROWS($A6))</f>
        <v>0.51140449468306171</v>
      </c>
      <c r="P5" s="17" cm="1">
        <f t="array" ref="P5">INDEX(O4:O$22,ROWS($A6))</f>
        <v>0.38759342278600395</v>
      </c>
      <c r="Q5" s="17" cm="1">
        <f t="array" ref="Q5">INDEX(P4:P$22,ROWS($A6))</f>
        <v>0.27594411306127714</v>
      </c>
      <c r="R5" s="17" cm="1">
        <f t="array" ref="R5">INDEX(Q4:Q$22,ROWS($A6))</f>
        <v>0.1183545795886555</v>
      </c>
      <c r="S5" s="17" cm="1">
        <f t="array" ref="S5">INDEX(R4:R$22,ROWS($A6))</f>
        <v>4.0437442743786751E-2</v>
      </c>
      <c r="T5" s="17" cm="1">
        <f t="array" ref="T5">INDEX(S4:S$22,ROWS($A6))</f>
        <v>-3.6732632460134571E-2</v>
      </c>
      <c r="U5" s="17" cm="1">
        <f t="array" ref="U5">INDEX(T4:T$22,ROWS($A6))</f>
        <v>-6.9522057909413626E-2</v>
      </c>
      <c r="V5" s="17" cm="1">
        <f t="array" ref="V5">INDEX(U4:U$22,ROWS($A6))</f>
        <v>-0.1153833106116415</v>
      </c>
      <c r="W5" s="17" cm="1">
        <f t="array" ref="W5">INDEX(V4:V$22,ROWS($A6))</f>
        <v>-0.10519355667985421</v>
      </c>
      <c r="X5" s="17" cm="1">
        <f t="array" ref="X5">INDEX(W4:W$22,ROWS($A6))</f>
        <v>-0.10457712465719679</v>
      </c>
      <c r="Y5" s="17" cm="1">
        <f t="array" ref="Y5">INDEX(X4:X$22,ROWS($A6))</f>
        <v>-8.8786812311816565E-2</v>
      </c>
      <c r="Z5" s="17" cm="1">
        <f t="array" ref="Z5">INDEX(Y4:Y$22,ROWS($A6))</f>
        <v>-6.490654912333399E-2</v>
      </c>
      <c r="AA5" s="17" cm="1">
        <f t="array" ref="AA5">INDEX(Z4:Z$22,ROWS($A6))</f>
        <v>-1.4809394757308681E-2</v>
      </c>
      <c r="AB5" s="17" cm="1">
        <f t="array" ref="AB5">INDEX(AA4:AA$22,ROWS($A6))</f>
        <v>-8.2940540218428057E-3</v>
      </c>
      <c r="AC5" s="6" cm="1">
        <f t="array" aca="1" ref="AC5" ca="1">INDEX(MMULT(MINVERSE(OFFSET($G$1,0,0,A5,A5)),OFFSET($G$1,1,0,A5,1)),A5)</f>
        <v>5.000272157057406E-2</v>
      </c>
      <c r="AD5" s="14">
        <f t="shared" si="2"/>
        <v>0.1414213562373095</v>
      </c>
      <c r="AL5" s="7">
        <v>0.51140449468306171</v>
      </c>
      <c r="AM5" s="12">
        <v>0.27639434947467695</v>
      </c>
      <c r="AN5" s="12">
        <f t="shared" si="3"/>
        <v>-0.27639434947467695</v>
      </c>
      <c r="AP5" s="6">
        <v>5.000272157057406E-2</v>
      </c>
      <c r="AQ5" s="14">
        <v>0.1414213562373095</v>
      </c>
      <c r="AR5" s="14">
        <f t="shared" si="4"/>
        <v>-0.1414213562373095</v>
      </c>
    </row>
    <row r="6" spans="1:44" x14ac:dyDescent="0.25">
      <c r="A6" s="2">
        <v>5</v>
      </c>
      <c r="B6">
        <v>17840.619140999999</v>
      </c>
      <c r="C6" s="3">
        <f t="shared" si="0"/>
        <v>-543.83831990000908</v>
      </c>
      <c r="D6" s="7">
        <f>SUMPRODUCT($C$2:INDEX($C$2:$C$51,ROWS(C7:C$51)),$C7:C$51)/DEVSQ($C$2:$C$51)</f>
        <v>0.38759342278600395</v>
      </c>
      <c r="E6" s="10">
        <f t="shared" si="1"/>
        <v>0.1315587028960544</v>
      </c>
      <c r="F6" s="12">
        <f>SQRT((1/COUNT($B$2:$B$51))*(1+(2*SUMSQ($D$2:D5))))</f>
        <v>0.29471209460897829</v>
      </c>
      <c r="G6" s="7">
        <v>0.38759342278600395</v>
      </c>
      <c r="H6" s="17" cm="1">
        <f t="array" ref="H6">INDEX(G5:G$22,ROWS($A7))</f>
        <v>0.51140449468306171</v>
      </c>
      <c r="I6" s="17" cm="1">
        <f t="array" ref="I6">INDEX(H5:H$22,ROWS($A7))</f>
        <v>0.5752315428541146</v>
      </c>
      <c r="J6" s="17" cm="1">
        <f t="array" ref="J6">INDEX(I5:I$22,ROWS($A7))</f>
        <v>0.66312343055454082</v>
      </c>
      <c r="K6" s="17" cm="1">
        <f t="array" ref="K6">INDEX(J5:J$22,ROWS($A7))</f>
        <v>0.79951353865553687</v>
      </c>
      <c r="L6" s="17" cm="1">
        <f t="array" ref="L6">INDEX(K5:K$22,ROWS($A7))</f>
        <v>1</v>
      </c>
      <c r="M6" s="17" cm="1">
        <f t="array" ref="M6">INDEX(L5:L$22,ROWS($A7))</f>
        <v>0.79951353865553687</v>
      </c>
      <c r="N6" s="17" cm="1">
        <f t="array" ref="N6">INDEX(M5:M$22,ROWS($A7))</f>
        <v>0.66312343055454082</v>
      </c>
      <c r="O6" s="17" cm="1">
        <f t="array" ref="O6">INDEX(N5:N$22,ROWS($A7))</f>
        <v>0.5752315428541146</v>
      </c>
      <c r="P6" s="17" cm="1">
        <f t="array" ref="P6">INDEX(O5:O$22,ROWS($A7))</f>
        <v>0.51140449468306171</v>
      </c>
      <c r="Q6" s="17" cm="1">
        <f t="array" ref="Q6">INDEX(P5:P$22,ROWS($A7))</f>
        <v>0.38759342278600395</v>
      </c>
      <c r="R6" s="17" cm="1">
        <f t="array" ref="R6">INDEX(Q5:Q$22,ROWS($A7))</f>
        <v>0.27594411306127714</v>
      </c>
      <c r="S6" s="17" cm="1">
        <f t="array" ref="S6">INDEX(R5:R$22,ROWS($A7))</f>
        <v>0.1183545795886555</v>
      </c>
      <c r="T6" s="17" cm="1">
        <f t="array" ref="T6">INDEX(S5:S$22,ROWS($A7))</f>
        <v>4.0437442743786751E-2</v>
      </c>
      <c r="U6" s="17" cm="1">
        <f t="array" ref="U6">INDEX(T5:T$22,ROWS($A7))</f>
        <v>-3.6732632460134571E-2</v>
      </c>
      <c r="V6" s="17" cm="1">
        <f t="array" ref="V6">INDEX(U5:U$22,ROWS($A7))</f>
        <v>-6.9522057909413626E-2</v>
      </c>
      <c r="W6" s="17" cm="1">
        <f t="array" ref="W6">INDEX(V5:V$22,ROWS($A7))</f>
        <v>-0.1153833106116415</v>
      </c>
      <c r="X6" s="17" cm="1">
        <f t="array" ref="X6">INDEX(W5:W$22,ROWS($A7))</f>
        <v>-0.10519355667985421</v>
      </c>
      <c r="Y6" s="17" cm="1">
        <f t="array" ref="Y6">INDEX(X5:X$22,ROWS($A7))</f>
        <v>-0.10457712465719679</v>
      </c>
      <c r="Z6" s="17" cm="1">
        <f t="array" ref="Z6">INDEX(Y5:Y$22,ROWS($A7))</f>
        <v>-8.8786812311816565E-2</v>
      </c>
      <c r="AA6" s="17" cm="1">
        <f t="array" ref="AA6">INDEX(Z5:Z$22,ROWS($A7))</f>
        <v>-6.490654912333399E-2</v>
      </c>
      <c r="AB6" s="17" cm="1">
        <f t="array" ref="AB6">INDEX(AA5:AA$22,ROWS($A7))</f>
        <v>-1.4809394757308681E-2</v>
      </c>
      <c r="AC6" s="6" cm="1">
        <f t="array" aca="1" ref="AC6" ca="1">INDEX(MMULT(MINVERSE(OFFSET($G$1,0,0,A6,A6)),OFFSET($G$1,1,0,A6,1)),A6)</f>
        <v>-0.17014829910611828</v>
      </c>
      <c r="AD6" s="14">
        <f t="shared" si="2"/>
        <v>0.1414213562373095</v>
      </c>
      <c r="AL6" s="7">
        <v>0.38759342278600395</v>
      </c>
      <c r="AM6" s="12">
        <v>0.29471209460897829</v>
      </c>
      <c r="AN6" s="12">
        <f t="shared" si="3"/>
        <v>-0.29471209460897829</v>
      </c>
      <c r="AP6" s="6">
        <v>-0.17014829910611828</v>
      </c>
      <c r="AQ6" s="14">
        <v>0.1414213562373095</v>
      </c>
      <c r="AR6" s="14">
        <f t="shared" si="4"/>
        <v>-0.1414213562373095</v>
      </c>
    </row>
    <row r="7" spans="1:44" x14ac:dyDescent="0.25">
      <c r="A7" s="2">
        <v>6</v>
      </c>
      <c r="B7">
        <v>17918.619140999999</v>
      </c>
      <c r="C7" s="3">
        <f t="shared" si="0"/>
        <v>-465.83831990000908</v>
      </c>
      <c r="D7" s="7">
        <f>SUMPRODUCT($C$2:INDEX($C$2:$C$51,ROWS(C8:C$51)),$C8:C$51)/DEVSQ($C$2:$C$51)</f>
        <v>0.27594411306127714</v>
      </c>
      <c r="E7" s="10">
        <f t="shared" si="1"/>
        <v>0.13008872711759817</v>
      </c>
      <c r="F7" s="12">
        <f>SQRT((1/COUNT($B$2:$B$51))*(1+(2*SUMSQ($D$2:D6))))</f>
        <v>0.30473655042395253</v>
      </c>
      <c r="G7" s="7">
        <v>0.27594411306127714</v>
      </c>
      <c r="H7" s="17" cm="1">
        <f t="array" ref="H7">INDEX(G6:G$22,ROWS($A8))</f>
        <v>0.38759342278600395</v>
      </c>
      <c r="I7" s="17" cm="1">
        <f t="array" ref="I7">INDEX(H6:H$22,ROWS($A8))</f>
        <v>0.51140449468306171</v>
      </c>
      <c r="J7" s="17" cm="1">
        <f t="array" ref="J7">INDEX(I6:I$22,ROWS($A8))</f>
        <v>0.5752315428541146</v>
      </c>
      <c r="K7" s="17" cm="1">
        <f t="array" ref="K7">INDEX(J6:J$22,ROWS($A8))</f>
        <v>0.66312343055454082</v>
      </c>
      <c r="L7" s="17" cm="1">
        <f t="array" ref="L7">INDEX(K6:K$22,ROWS($A8))</f>
        <v>0.79951353865553687</v>
      </c>
      <c r="M7" s="17" cm="1">
        <f t="array" ref="M7">INDEX(L6:L$22,ROWS($A8))</f>
        <v>1</v>
      </c>
      <c r="N7" s="17" cm="1">
        <f t="array" ref="N7">INDEX(M6:M$22,ROWS($A8))</f>
        <v>0.79951353865553687</v>
      </c>
      <c r="O7" s="17" cm="1">
        <f t="array" ref="O7">INDEX(N6:N$22,ROWS($A8))</f>
        <v>0.66312343055454082</v>
      </c>
      <c r="P7" s="17" cm="1">
        <f t="array" ref="P7">INDEX(O6:O$22,ROWS($A8))</f>
        <v>0.5752315428541146</v>
      </c>
      <c r="Q7" s="17" cm="1">
        <f t="array" ref="Q7">INDEX(P6:P$22,ROWS($A8))</f>
        <v>0.51140449468306171</v>
      </c>
      <c r="R7" s="17" cm="1">
        <f t="array" ref="R7">INDEX(Q6:Q$22,ROWS($A8))</f>
        <v>0.38759342278600395</v>
      </c>
      <c r="S7" s="17" cm="1">
        <f t="array" ref="S7">INDEX(R6:R$22,ROWS($A8))</f>
        <v>0.27594411306127714</v>
      </c>
      <c r="T7" s="17" cm="1">
        <f t="array" ref="T7">INDEX(S6:S$22,ROWS($A8))</f>
        <v>0.1183545795886555</v>
      </c>
      <c r="U7" s="17" cm="1">
        <f t="array" ref="U7">INDEX(T6:T$22,ROWS($A8))</f>
        <v>4.0437442743786751E-2</v>
      </c>
      <c r="V7" s="17" cm="1">
        <f t="array" ref="V7">INDEX(U6:U$22,ROWS($A8))</f>
        <v>-3.6732632460134571E-2</v>
      </c>
      <c r="W7" s="17" cm="1">
        <f t="array" ref="W7">INDEX(V6:V$22,ROWS($A8))</f>
        <v>-6.9522057909413626E-2</v>
      </c>
      <c r="X7" s="17" cm="1">
        <f t="array" ref="X7">INDEX(W6:W$22,ROWS($A8))</f>
        <v>-0.1153833106116415</v>
      </c>
      <c r="Y7" s="17" cm="1">
        <f t="array" ref="Y7">INDEX(X6:X$22,ROWS($A8))</f>
        <v>-0.10519355667985421</v>
      </c>
      <c r="Z7" s="17" cm="1">
        <f t="array" ref="Z7">INDEX(Y6:Y$22,ROWS($A8))</f>
        <v>-0.10457712465719679</v>
      </c>
      <c r="AA7" s="17" cm="1">
        <f t="array" ref="AA7">INDEX(Z6:Z$22,ROWS($A8))</f>
        <v>-8.8786812311816565E-2</v>
      </c>
      <c r="AB7" s="17" cm="1">
        <f t="array" ref="AB7">INDEX(AA6:AA$22,ROWS($A8))</f>
        <v>-6.490654912333399E-2</v>
      </c>
      <c r="AC7" s="6" cm="1">
        <f t="array" aca="1" ref="AC7" ca="1">INDEX(MMULT(MINVERSE(OFFSET($G$1,0,0,A7,A7)),OFFSET($G$1,1,0,A7,1)),A7)</f>
        <v>-7.1930696197718413E-2</v>
      </c>
      <c r="AD7" s="14">
        <f t="shared" si="2"/>
        <v>0.1414213562373095</v>
      </c>
      <c r="AL7" s="7">
        <v>0.27594411306127714</v>
      </c>
      <c r="AM7" s="12">
        <v>0.30473655042395253</v>
      </c>
      <c r="AN7" s="12">
        <f t="shared" si="3"/>
        <v>-0.30473655042395253</v>
      </c>
      <c r="AP7" s="6">
        <v>-7.1930696197718413E-2</v>
      </c>
      <c r="AQ7" s="14">
        <v>0.1414213562373095</v>
      </c>
      <c r="AR7" s="14">
        <f t="shared" si="4"/>
        <v>-0.1414213562373095</v>
      </c>
    </row>
    <row r="8" spans="1:44" x14ac:dyDescent="0.25">
      <c r="A8" s="2">
        <v>7</v>
      </c>
      <c r="B8">
        <v>17895.880859000001</v>
      </c>
      <c r="C8" s="3">
        <f t="shared" si="0"/>
        <v>-488.57660190000752</v>
      </c>
      <c r="D8" s="7">
        <f>SUMPRODUCT($C$2:INDEX($C$2:$C$51,ROWS(C9:C$51)),$C9:C$51)/DEVSQ($C$2:$C$51)</f>
        <v>0.1183545795886555</v>
      </c>
      <c r="E8" s="10">
        <f t="shared" si="1"/>
        <v>0.12860194997923452</v>
      </c>
      <c r="F8" s="12">
        <f>SQRT((1/COUNT($B$2:$B$51))*(1+(2*SUMSQ($D$2:D7))))</f>
        <v>0.30969367333805381</v>
      </c>
      <c r="G8" s="7">
        <v>0.1183545795886555</v>
      </c>
      <c r="H8" s="17" cm="1">
        <f t="array" ref="H8">INDEX(G7:G$22,ROWS($A9))</f>
        <v>0.27594411306127714</v>
      </c>
      <c r="I8" s="17" cm="1">
        <f t="array" ref="I8">INDEX(H7:H$22,ROWS($A9))</f>
        <v>0.38759342278600395</v>
      </c>
      <c r="J8" s="17" cm="1">
        <f t="array" ref="J8">INDEX(I7:I$22,ROWS($A9))</f>
        <v>0.51140449468306171</v>
      </c>
      <c r="K8" s="17" cm="1">
        <f t="array" ref="K8">INDEX(J7:J$22,ROWS($A9))</f>
        <v>0.5752315428541146</v>
      </c>
      <c r="L8" s="17" cm="1">
        <f t="array" ref="L8">INDEX(K7:K$22,ROWS($A9))</f>
        <v>0.66312343055454082</v>
      </c>
      <c r="M8" s="17" cm="1">
        <f t="array" ref="M8">INDEX(L7:L$22,ROWS($A9))</f>
        <v>0.79951353865553687</v>
      </c>
      <c r="N8" s="17" cm="1">
        <f t="array" ref="N8">INDEX(M7:M$22,ROWS($A9))</f>
        <v>1</v>
      </c>
      <c r="O8" s="17" cm="1">
        <f t="array" ref="O8">INDEX(N7:N$22,ROWS($A9))</f>
        <v>0.79951353865553687</v>
      </c>
      <c r="P8" s="17" cm="1">
        <f t="array" ref="P8">INDEX(O7:O$22,ROWS($A9))</f>
        <v>0.66312343055454082</v>
      </c>
      <c r="Q8" s="17" cm="1">
        <f t="array" ref="Q8">INDEX(P7:P$22,ROWS($A9))</f>
        <v>0.5752315428541146</v>
      </c>
      <c r="R8" s="17" cm="1">
        <f t="array" ref="R8">INDEX(Q7:Q$22,ROWS($A9))</f>
        <v>0.51140449468306171</v>
      </c>
      <c r="S8" s="17" cm="1">
        <f t="array" ref="S8">INDEX(R7:R$22,ROWS($A9))</f>
        <v>0.38759342278600395</v>
      </c>
      <c r="T8" s="17" cm="1">
        <f t="array" ref="T8">INDEX(S7:S$22,ROWS($A9))</f>
        <v>0.27594411306127714</v>
      </c>
      <c r="U8" s="17" cm="1">
        <f t="array" ref="U8">INDEX(T7:T$22,ROWS($A9))</f>
        <v>0.1183545795886555</v>
      </c>
      <c r="V8" s="17" cm="1">
        <f t="array" ref="V8">INDEX(U7:U$22,ROWS($A9))</f>
        <v>4.0437442743786751E-2</v>
      </c>
      <c r="W8" s="17" cm="1">
        <f t="array" ref="W8">INDEX(V7:V$22,ROWS($A9))</f>
        <v>-3.6732632460134571E-2</v>
      </c>
      <c r="X8" s="17" cm="1">
        <f t="array" ref="X8">INDEX(W7:W$22,ROWS($A9))</f>
        <v>-6.9522057909413626E-2</v>
      </c>
      <c r="Y8" s="17" cm="1">
        <f t="array" ref="Y8">INDEX(X7:X$22,ROWS($A9))</f>
        <v>-0.1153833106116415</v>
      </c>
      <c r="Z8" s="17" cm="1">
        <f t="array" ref="Z8">INDEX(Y7:Y$22,ROWS($A9))</f>
        <v>-0.10519355667985421</v>
      </c>
      <c r="AA8" s="17" cm="1">
        <f t="array" ref="AA8">INDEX(Z7:Z$22,ROWS($A9))</f>
        <v>-0.10457712465719679</v>
      </c>
      <c r="AB8" s="17" cm="1">
        <f t="array" ref="AB8">INDEX(AA7:AA$22,ROWS($A9))</f>
        <v>-8.8786812311816565E-2</v>
      </c>
      <c r="AC8" s="6" cm="1">
        <f t="array" aca="1" ref="AC8" ca="1">INDEX(MMULT(MINVERSE(OFFSET($G$1,0,0,A8,A8)),OFFSET($G$1,1,0,A8,1)),A8)</f>
        <v>-0.24451177347939829</v>
      </c>
      <c r="AD8" s="14">
        <f t="shared" si="2"/>
        <v>0.1414213562373095</v>
      </c>
      <c r="AL8" s="7">
        <v>0.1183545795886555</v>
      </c>
      <c r="AM8" s="12">
        <v>0.30969367333805381</v>
      </c>
      <c r="AN8" s="12">
        <f t="shared" si="3"/>
        <v>-0.30969367333805381</v>
      </c>
      <c r="AP8" s="6">
        <v>-0.24451177347939829</v>
      </c>
      <c r="AQ8" s="14">
        <v>0.1414213562373095</v>
      </c>
      <c r="AR8" s="14">
        <f t="shared" si="4"/>
        <v>-0.1414213562373095</v>
      </c>
    </row>
    <row r="9" spans="1:44" x14ac:dyDescent="0.25">
      <c r="A9" s="2">
        <v>8</v>
      </c>
      <c r="B9">
        <v>18146.740234000001</v>
      </c>
      <c r="C9" s="3">
        <f t="shared" si="0"/>
        <v>-237.71722690000752</v>
      </c>
      <c r="D9" s="7">
        <f>SUMPRODUCT($C$2:INDEX($C$2:$C$51,ROWS(C10:C$51)),$C10:C$51)/DEVSQ($C$2:$C$51)</f>
        <v>4.0437442743786751E-2</v>
      </c>
      <c r="E9" s="10">
        <f t="shared" si="1"/>
        <v>0.12709778186044851</v>
      </c>
      <c r="F9" s="12">
        <f>SQRT((1/COUNT($B$2:$B$51))*(1+(2*SUMSQ($D$2:D8))))</f>
        <v>0.310596979325301</v>
      </c>
      <c r="G9" s="7">
        <v>4.0437442743786751E-2</v>
      </c>
      <c r="H9" s="17" cm="1">
        <f t="array" ref="H9">INDEX(G8:G$22,ROWS($A10))</f>
        <v>0.1183545795886555</v>
      </c>
      <c r="I9" s="17" cm="1">
        <f t="array" ref="I9">INDEX(H8:H$22,ROWS($A10))</f>
        <v>0.27594411306127714</v>
      </c>
      <c r="J9" s="17" cm="1">
        <f t="array" ref="J9">INDEX(I8:I$22,ROWS($A10))</f>
        <v>0.38759342278600395</v>
      </c>
      <c r="K9" s="17" cm="1">
        <f t="array" ref="K9">INDEX(J8:J$22,ROWS($A10))</f>
        <v>0.51140449468306171</v>
      </c>
      <c r="L9" s="17" cm="1">
        <f t="array" ref="L9">INDEX(K8:K$22,ROWS($A10))</f>
        <v>0.5752315428541146</v>
      </c>
      <c r="M9" s="17" cm="1">
        <f t="array" ref="M9">INDEX(L8:L$22,ROWS($A10))</f>
        <v>0.66312343055454082</v>
      </c>
      <c r="N9" s="17" cm="1">
        <f t="array" ref="N9">INDEX(M8:M$22,ROWS($A10))</f>
        <v>0.79951353865553687</v>
      </c>
      <c r="O9" s="17" cm="1">
        <f t="array" ref="O9">INDEX(N8:N$22,ROWS($A10))</f>
        <v>1</v>
      </c>
      <c r="P9" s="17" cm="1">
        <f t="array" ref="P9">INDEX(O8:O$22,ROWS($A10))</f>
        <v>0.79951353865553687</v>
      </c>
      <c r="Q9" s="17" cm="1">
        <f t="array" ref="Q9">INDEX(P8:P$22,ROWS($A10))</f>
        <v>0.66312343055454082</v>
      </c>
      <c r="R9" s="17" cm="1">
        <f t="array" ref="R9">INDEX(Q8:Q$22,ROWS($A10))</f>
        <v>0.5752315428541146</v>
      </c>
      <c r="S9" s="17" cm="1">
        <f t="array" ref="S9">INDEX(R8:R$22,ROWS($A10))</f>
        <v>0.51140449468306171</v>
      </c>
      <c r="T9" s="17" cm="1">
        <f t="array" ref="T9">INDEX(S8:S$22,ROWS($A10))</f>
        <v>0.38759342278600395</v>
      </c>
      <c r="U9" s="17" cm="1">
        <f t="array" ref="U9">INDEX(T8:T$22,ROWS($A10))</f>
        <v>0.27594411306127714</v>
      </c>
      <c r="V9" s="17" cm="1">
        <f t="array" ref="V9">INDEX(U8:U$22,ROWS($A10))</f>
        <v>0.1183545795886555</v>
      </c>
      <c r="W9" s="17" cm="1">
        <f t="array" ref="W9">INDEX(V8:V$22,ROWS($A10))</f>
        <v>4.0437442743786751E-2</v>
      </c>
      <c r="X9" s="17" cm="1">
        <f t="array" ref="X9">INDEX(W8:W$22,ROWS($A10))</f>
        <v>-3.6732632460134571E-2</v>
      </c>
      <c r="Y9" s="17" cm="1">
        <f t="array" ref="Y9">INDEX(X8:X$22,ROWS($A10))</f>
        <v>-6.9522057909413626E-2</v>
      </c>
      <c r="Z9" s="17" cm="1">
        <f t="array" ref="Z9">INDEX(Y8:Y$22,ROWS($A10))</f>
        <v>-0.1153833106116415</v>
      </c>
      <c r="AA9" s="17" cm="1">
        <f t="array" ref="AA9">INDEX(Z8:Z$22,ROWS($A10))</f>
        <v>-0.10519355667985421</v>
      </c>
      <c r="AB9" s="17" cm="1">
        <f t="array" ref="AB9">INDEX(AA8:AA$22,ROWS($A10))</f>
        <v>-0.10457712465719679</v>
      </c>
      <c r="AC9" s="6" cm="1">
        <f t="array" aca="1" ref="AC9" ca="1">INDEX(MMULT(MINVERSE(OFFSET($G$1,0,0,A9,A9)),OFFSET($G$1,1,0,A9,1)),A9)</f>
        <v>4.2140929420065198E-2</v>
      </c>
      <c r="AD9" s="14">
        <f t="shared" si="2"/>
        <v>0.1414213562373095</v>
      </c>
      <c r="AL9" s="7">
        <v>4.0437442743786751E-2</v>
      </c>
      <c r="AM9" s="12">
        <v>0.310596979325301</v>
      </c>
      <c r="AN9" s="12">
        <f t="shared" si="3"/>
        <v>-0.310596979325301</v>
      </c>
      <c r="AP9" s="6">
        <v>4.2140929420065198E-2</v>
      </c>
      <c r="AQ9" s="14">
        <v>0.1414213562373095</v>
      </c>
      <c r="AR9" s="14">
        <f t="shared" si="4"/>
        <v>-0.1414213562373095</v>
      </c>
    </row>
    <row r="10" spans="1:44" x14ac:dyDescent="0.25">
      <c r="A10" s="2">
        <v>9</v>
      </c>
      <c r="B10">
        <v>18226.929688</v>
      </c>
      <c r="C10" s="3">
        <f t="shared" si="0"/>
        <v>-157.52777290000813</v>
      </c>
      <c r="D10" s="7">
        <f>SUMPRODUCT($C$2:INDEX($C$2:$C$51,ROWS(C11:C$51)),$C11:C$51)/DEVSQ($C$2:$C$51)</f>
        <v>-3.6732632460134571E-2</v>
      </c>
      <c r="E10" s="10">
        <f t="shared" si="1"/>
        <v>0.12557559782549621</v>
      </c>
      <c r="F10" s="12">
        <f>SQRT((1/COUNT($B$2:$B$51))*(1+(2*SUMSQ($D$2:D9))))</f>
        <v>0.31070225463782486</v>
      </c>
      <c r="G10" s="7">
        <v>-3.6732632460134571E-2</v>
      </c>
      <c r="H10" s="17" cm="1">
        <f t="array" ref="H10">INDEX(G9:G$22,ROWS($A11))</f>
        <v>4.0437442743786751E-2</v>
      </c>
      <c r="I10" s="17" cm="1">
        <f t="array" ref="I10">INDEX(H9:H$22,ROWS($A11))</f>
        <v>0.1183545795886555</v>
      </c>
      <c r="J10" s="17" cm="1">
        <f t="array" ref="J10">INDEX(I9:I$22,ROWS($A11))</f>
        <v>0.27594411306127714</v>
      </c>
      <c r="K10" s="17" cm="1">
        <f t="array" ref="K10">INDEX(J9:J$22,ROWS($A11))</f>
        <v>0.38759342278600395</v>
      </c>
      <c r="L10" s="17" cm="1">
        <f t="array" ref="L10">INDEX(K9:K$22,ROWS($A11))</f>
        <v>0.51140449468306171</v>
      </c>
      <c r="M10" s="17" cm="1">
        <f t="array" ref="M10">INDEX(L9:L$22,ROWS($A11))</f>
        <v>0.5752315428541146</v>
      </c>
      <c r="N10" s="17" cm="1">
        <f t="array" ref="N10">INDEX(M9:M$22,ROWS($A11))</f>
        <v>0.66312343055454082</v>
      </c>
      <c r="O10" s="17" cm="1">
        <f t="array" ref="O10">INDEX(N9:N$22,ROWS($A11))</f>
        <v>0.79951353865553687</v>
      </c>
      <c r="P10" s="17" cm="1">
        <f t="array" ref="P10">INDEX(O9:O$22,ROWS($A11))</f>
        <v>1</v>
      </c>
      <c r="Q10" s="17" cm="1">
        <f t="array" ref="Q10">INDEX(P9:P$22,ROWS($A11))</f>
        <v>0.79951353865553687</v>
      </c>
      <c r="R10" s="17" cm="1">
        <f t="array" ref="R10">INDEX(Q9:Q$22,ROWS($A11))</f>
        <v>0.66312343055454082</v>
      </c>
      <c r="S10" s="17" cm="1">
        <f t="array" ref="S10">INDEX(R9:R$22,ROWS($A11))</f>
        <v>0.5752315428541146</v>
      </c>
      <c r="T10" s="17" cm="1">
        <f t="array" ref="T10">INDEX(S9:S$22,ROWS($A11))</f>
        <v>0.51140449468306171</v>
      </c>
      <c r="U10" s="17" cm="1">
        <f t="array" ref="U10">INDEX(T9:T$22,ROWS($A11))</f>
        <v>0.38759342278600395</v>
      </c>
      <c r="V10" s="17" cm="1">
        <f t="array" ref="V10">INDEX(U9:U$22,ROWS($A11))</f>
        <v>0.27594411306127714</v>
      </c>
      <c r="W10" s="17" cm="1">
        <f t="array" ref="W10">INDEX(V9:V$22,ROWS($A11))</f>
        <v>0.1183545795886555</v>
      </c>
      <c r="X10" s="17" cm="1">
        <f t="array" ref="X10">INDEX(W9:W$22,ROWS($A11))</f>
        <v>4.0437442743786751E-2</v>
      </c>
      <c r="Y10" s="17" cm="1">
        <f t="array" ref="Y10">INDEX(X9:X$22,ROWS($A11))</f>
        <v>-3.6732632460134571E-2</v>
      </c>
      <c r="Z10" s="17" cm="1">
        <f t="array" ref="Z10">INDEX(Y9:Y$22,ROWS($A11))</f>
        <v>-6.9522057909413626E-2</v>
      </c>
      <c r="AA10" s="17" cm="1">
        <f t="array" ref="AA10">INDEX(Z9:Z$22,ROWS($A11))</f>
        <v>-0.1153833106116415</v>
      </c>
      <c r="AB10" s="17" cm="1">
        <f t="array" ref="AB10">INDEX(AA9:AA$22,ROWS($A11))</f>
        <v>-0.10519355667985421</v>
      </c>
      <c r="AC10" s="6" cm="1">
        <f t="array" aca="1" ref="AC10" ca="1">INDEX(MMULT(MINVERSE(OFFSET($G$1,0,0,A10,A10)),OFFSET($G$1,1,0,A10,1)),A10)</f>
        <v>-4.8612576452325418E-2</v>
      </c>
      <c r="AD10" s="14">
        <f t="shared" si="2"/>
        <v>0.1414213562373095</v>
      </c>
      <c r="AL10" s="7">
        <v>-3.6732632460134571E-2</v>
      </c>
      <c r="AM10" s="12">
        <v>0.31070225463782486</v>
      </c>
      <c r="AN10" s="12">
        <f t="shared" si="3"/>
        <v>-0.31070225463782486</v>
      </c>
      <c r="AP10" s="6">
        <v>-4.8612576452325418E-2</v>
      </c>
      <c r="AQ10" s="14">
        <v>0.1414213562373095</v>
      </c>
      <c r="AR10" s="14">
        <f t="shared" si="4"/>
        <v>-0.1414213562373095</v>
      </c>
    </row>
    <row r="11" spans="1:44" x14ac:dyDescent="0.25">
      <c r="A11" s="2">
        <v>10</v>
      </c>
      <c r="B11">
        <v>18347.669922000001</v>
      </c>
      <c r="C11" s="3">
        <f t="shared" si="0"/>
        <v>-36.787538900007348</v>
      </c>
      <c r="D11" s="7">
        <f>SUMPRODUCT($C$2:INDEX($C$2:$C$51,ROWS(C12:C$51)),$C12:C$51)/DEVSQ($C$2:$C$51)</f>
        <v>-6.9522057909413626E-2</v>
      </c>
      <c r="E11" s="10">
        <f t="shared" si="1"/>
        <v>0.12403473458920845</v>
      </c>
      <c r="F11" s="12">
        <f>SQRT((1/COUNT($B$2:$B$51))*(1+(2*SUMSQ($D$2:D10))))</f>
        <v>0.31078909647625319</v>
      </c>
      <c r="G11" s="7">
        <v>-6.9522057909413626E-2</v>
      </c>
      <c r="H11" s="17" cm="1">
        <f t="array" ref="H11">INDEX(G10:G$22,ROWS($A12))</f>
        <v>-3.6732632460134571E-2</v>
      </c>
      <c r="I11" s="17" cm="1">
        <f t="array" ref="I11">INDEX(H10:H$22,ROWS($A12))</f>
        <v>4.0437442743786751E-2</v>
      </c>
      <c r="J11" s="17" cm="1">
        <f t="array" ref="J11">INDEX(I10:I$22,ROWS($A12))</f>
        <v>0.1183545795886555</v>
      </c>
      <c r="K11" s="17" cm="1">
        <f t="array" ref="K11">INDEX(J10:J$22,ROWS($A12))</f>
        <v>0.27594411306127714</v>
      </c>
      <c r="L11" s="17" cm="1">
        <f t="array" ref="L11">INDEX(K10:K$22,ROWS($A12))</f>
        <v>0.38759342278600395</v>
      </c>
      <c r="M11" s="17" cm="1">
        <f t="array" ref="M11">INDEX(L10:L$22,ROWS($A12))</f>
        <v>0.51140449468306171</v>
      </c>
      <c r="N11" s="17" cm="1">
        <f t="array" ref="N11">INDEX(M10:M$22,ROWS($A12))</f>
        <v>0.5752315428541146</v>
      </c>
      <c r="O11" s="17" cm="1">
        <f t="array" ref="O11">INDEX(N10:N$22,ROWS($A12))</f>
        <v>0.66312343055454082</v>
      </c>
      <c r="P11" s="17" cm="1">
        <f t="array" ref="P11">INDEX(O10:O$22,ROWS($A12))</f>
        <v>0.79951353865553687</v>
      </c>
      <c r="Q11" s="17" cm="1">
        <f t="array" ref="Q11">INDEX(P10:P$22,ROWS($A12))</f>
        <v>1</v>
      </c>
      <c r="R11" s="17" cm="1">
        <f t="array" ref="R11">INDEX(Q10:Q$22,ROWS($A12))</f>
        <v>0.79951353865553687</v>
      </c>
      <c r="S11" s="17" cm="1">
        <f t="array" ref="S11">INDEX(R10:R$22,ROWS($A12))</f>
        <v>0.66312343055454082</v>
      </c>
      <c r="T11" s="17" cm="1">
        <f t="array" ref="T11">INDEX(S10:S$22,ROWS($A12))</f>
        <v>0.5752315428541146</v>
      </c>
      <c r="U11" s="17" cm="1">
        <f t="array" ref="U11">INDEX(T10:T$22,ROWS($A12))</f>
        <v>0.51140449468306171</v>
      </c>
      <c r="V11" s="17" cm="1">
        <f t="array" ref="V11">INDEX(U10:U$22,ROWS($A12))</f>
        <v>0.38759342278600395</v>
      </c>
      <c r="W11" s="17" cm="1">
        <f t="array" ref="W11">INDEX(V10:V$22,ROWS($A12))</f>
        <v>0.27594411306127714</v>
      </c>
      <c r="X11" s="17" cm="1">
        <f t="array" ref="X11">INDEX(W10:W$22,ROWS($A12))</f>
        <v>0.1183545795886555</v>
      </c>
      <c r="Y11" s="17" cm="1">
        <f t="array" ref="Y11">INDEX(X10:X$22,ROWS($A12))</f>
        <v>4.0437442743786751E-2</v>
      </c>
      <c r="Z11" s="17" cm="1">
        <f t="array" ref="Z11">INDEX(Y10:Y$22,ROWS($A12))</f>
        <v>-3.6732632460134571E-2</v>
      </c>
      <c r="AA11" s="17" cm="1">
        <f t="array" ref="AA11">INDEX(Z10:Z$22,ROWS($A12))</f>
        <v>-6.9522057909413626E-2</v>
      </c>
      <c r="AB11" s="17" cm="1">
        <f t="array" ref="AB11">INDEX(AA10:AA$22,ROWS($A12))</f>
        <v>-0.1153833106116415</v>
      </c>
      <c r="AC11" s="6" cm="1">
        <f t="array" aca="1" ref="AC11" ca="1">INDEX(MMULT(MINVERSE(OFFSET($G$1,0,0,A11,A11)),OFFSET($G$1,1,0,A11,1)),A11)</f>
        <v>8.5303961629293684E-2</v>
      </c>
      <c r="AD11" s="14">
        <f t="shared" si="2"/>
        <v>0.1414213562373095</v>
      </c>
      <c r="AL11" s="7">
        <v>-6.9522057909413626E-2</v>
      </c>
      <c r="AM11" s="12">
        <v>0.31078909647625319</v>
      </c>
      <c r="AN11" s="12">
        <f t="shared" si="3"/>
        <v>-0.31078909647625319</v>
      </c>
      <c r="AP11" s="6">
        <v>8.5303961629293684E-2</v>
      </c>
      <c r="AQ11" s="14">
        <v>0.1414213562373095</v>
      </c>
      <c r="AR11" s="14">
        <f t="shared" si="4"/>
        <v>-0.1414213562373095</v>
      </c>
    </row>
    <row r="12" spans="1:44" x14ac:dyDescent="0.25">
      <c r="A12" s="2">
        <v>11</v>
      </c>
      <c r="B12">
        <v>18372.119140999999</v>
      </c>
      <c r="C12" s="3">
        <f t="shared" si="0"/>
        <v>-12.338319900009083</v>
      </c>
      <c r="D12" s="7">
        <f>SUMPRODUCT($C$2:INDEX($C$2:$C$51,ROWS(C13:C$51)),$C13:C$51)/DEVSQ($C$2:$C$51)</f>
        <v>-0.1153833106116415</v>
      </c>
      <c r="E12" s="10">
        <f t="shared" si="1"/>
        <v>0.1224744871391589</v>
      </c>
      <c r="F12" s="12">
        <f>SQRT((1/COUNT($B$2:$B$51))*(1+(2*SUMSQ($D$2:D11))))</f>
        <v>0.31109997613301771</v>
      </c>
      <c r="G12" s="7">
        <v>-0.1153833106116415</v>
      </c>
      <c r="H12" s="17" cm="1">
        <f t="array" ref="H12">INDEX(G11:G$22,ROWS($A13))</f>
        <v>-6.9522057909413626E-2</v>
      </c>
      <c r="I12" s="17" cm="1">
        <f t="array" ref="I12">INDEX(H11:H$22,ROWS($A13))</f>
        <v>-3.6732632460134571E-2</v>
      </c>
      <c r="J12" s="17" cm="1">
        <f t="array" ref="J12">INDEX(I11:I$22,ROWS($A13))</f>
        <v>4.0437442743786751E-2</v>
      </c>
      <c r="K12" s="17" cm="1">
        <f t="array" ref="K12">INDEX(J11:J$22,ROWS($A13))</f>
        <v>0.1183545795886555</v>
      </c>
      <c r="L12" s="17" cm="1">
        <f t="array" ref="L12">INDEX(K11:K$22,ROWS($A13))</f>
        <v>0.27594411306127714</v>
      </c>
      <c r="M12" s="17" cm="1">
        <f t="array" ref="M12">INDEX(L11:L$22,ROWS($A13))</f>
        <v>0.38759342278600395</v>
      </c>
      <c r="N12" s="17" cm="1">
        <f t="array" ref="N12">INDEX(M11:M$22,ROWS($A13))</f>
        <v>0.51140449468306171</v>
      </c>
      <c r="O12" s="17" cm="1">
        <f t="array" ref="O12">INDEX(N11:N$22,ROWS($A13))</f>
        <v>0.5752315428541146</v>
      </c>
      <c r="P12" s="17" cm="1">
        <f t="array" ref="P12">INDEX(O11:O$22,ROWS($A13))</f>
        <v>0.66312343055454082</v>
      </c>
      <c r="Q12" s="17" cm="1">
        <f t="array" ref="Q12">INDEX(P11:P$22,ROWS($A13))</f>
        <v>0.79951353865553687</v>
      </c>
      <c r="R12" s="17" cm="1">
        <f t="array" ref="R12">INDEX(Q11:Q$22,ROWS($A13))</f>
        <v>1</v>
      </c>
      <c r="S12" s="17" cm="1">
        <f t="array" ref="S12">INDEX(R11:R$22,ROWS($A13))</f>
        <v>0.79951353865553687</v>
      </c>
      <c r="T12" s="17" cm="1">
        <f t="array" ref="T12">INDEX(S11:S$22,ROWS($A13))</f>
        <v>0.66312343055454082</v>
      </c>
      <c r="U12" s="17" cm="1">
        <f t="array" ref="U12">INDEX(T11:T$22,ROWS($A13))</f>
        <v>0.5752315428541146</v>
      </c>
      <c r="V12" s="17" cm="1">
        <f t="array" ref="V12">INDEX(U11:U$22,ROWS($A13))</f>
        <v>0.51140449468306171</v>
      </c>
      <c r="W12" s="17" cm="1">
        <f t="array" ref="W12">INDEX(V11:V$22,ROWS($A13))</f>
        <v>0.38759342278600395</v>
      </c>
      <c r="X12" s="17" cm="1">
        <f t="array" ref="X12">INDEX(W11:W$22,ROWS($A13))</f>
        <v>0.27594411306127714</v>
      </c>
      <c r="Y12" s="17" cm="1">
        <f t="array" ref="Y12">INDEX(X11:X$22,ROWS($A13))</f>
        <v>0.1183545795886555</v>
      </c>
      <c r="Z12" s="17" cm="1">
        <f t="array" ref="Z12">INDEX(Y11:Y$22,ROWS($A13))</f>
        <v>4.0437442743786751E-2</v>
      </c>
      <c r="AA12" s="17" cm="1">
        <f t="array" ref="AA12">INDEX(Z11:Z$22,ROWS($A13))</f>
        <v>-3.6732632460134571E-2</v>
      </c>
      <c r="AB12" s="17" cm="1">
        <f t="array" ref="AB12">INDEX(AA11:AA$22,ROWS($A13))</f>
        <v>-6.9522057909413626E-2</v>
      </c>
      <c r="AC12" s="6" cm="1">
        <f t="array" aca="1" ref="AC12" ca="1">INDEX(MMULT(MINVERSE(OFFSET($G$1,0,0,A12,A12)),OFFSET($G$1,1,0,A12,1)),A12)</f>
        <v>1.1598719224911846E-2</v>
      </c>
      <c r="AD12" s="14">
        <f t="shared" si="2"/>
        <v>0.1414213562373095</v>
      </c>
      <c r="AL12" s="7">
        <v>-0.1153833106116415</v>
      </c>
      <c r="AM12" s="12">
        <v>0.31109997613301771</v>
      </c>
      <c r="AN12" s="12">
        <f t="shared" si="3"/>
        <v>-0.31109997613301771</v>
      </c>
      <c r="AP12" s="6">
        <v>1.1598719224911846E-2</v>
      </c>
      <c r="AQ12" s="14">
        <v>0.1414213562373095</v>
      </c>
      <c r="AR12" s="14">
        <f t="shared" si="4"/>
        <v>-0.1414213562373095</v>
      </c>
    </row>
    <row r="13" spans="1:44" x14ac:dyDescent="0.25">
      <c r="A13" s="2">
        <v>12</v>
      </c>
      <c r="B13">
        <v>18506.410156000002</v>
      </c>
      <c r="C13" s="3">
        <f t="shared" si="0"/>
        <v>121.95269509999343</v>
      </c>
      <c r="D13" s="7">
        <f>SUMPRODUCT($C$2:INDEX($C$2:$C$51,ROWS(C14:C$51)),$C14:C$51)/DEVSQ($C$2:$C$51)</f>
        <v>-0.10519355667985421</v>
      </c>
      <c r="E13" s="10">
        <f t="shared" si="1"/>
        <v>0.12089410496539778</v>
      </c>
      <c r="F13" s="12">
        <f>SQRT((1/COUNT($B$2:$B$51))*(1+(2*SUMSQ($D$2:D12))))</f>
        <v>0.31195468819152611</v>
      </c>
      <c r="G13" s="7">
        <v>-0.10519355667985421</v>
      </c>
      <c r="H13" s="17" cm="1">
        <f t="array" ref="H13">INDEX(G12:G$22,ROWS($A14))</f>
        <v>-0.1153833106116415</v>
      </c>
      <c r="I13" s="17" cm="1">
        <f t="array" ref="I13">INDEX(H12:H$22,ROWS($A14))</f>
        <v>-6.9522057909413626E-2</v>
      </c>
      <c r="J13" s="17" cm="1">
        <f t="array" ref="J13">INDEX(I12:I$22,ROWS($A14))</f>
        <v>-3.6732632460134571E-2</v>
      </c>
      <c r="K13" s="17" cm="1">
        <f t="array" ref="K13">INDEX(J12:J$22,ROWS($A14))</f>
        <v>4.0437442743786751E-2</v>
      </c>
      <c r="L13" s="17" cm="1">
        <f t="array" ref="L13">INDEX(K12:K$22,ROWS($A14))</f>
        <v>0.1183545795886555</v>
      </c>
      <c r="M13" s="17" cm="1">
        <f t="array" ref="M13">INDEX(L12:L$22,ROWS($A14))</f>
        <v>0.27594411306127714</v>
      </c>
      <c r="N13" s="17" cm="1">
        <f t="array" ref="N13">INDEX(M12:M$22,ROWS($A14))</f>
        <v>0.38759342278600395</v>
      </c>
      <c r="O13" s="17" cm="1">
        <f t="array" ref="O13">INDEX(N12:N$22,ROWS($A14))</f>
        <v>0.51140449468306171</v>
      </c>
      <c r="P13" s="17" cm="1">
        <f t="array" ref="P13">INDEX(O12:O$22,ROWS($A14))</f>
        <v>0.5752315428541146</v>
      </c>
      <c r="Q13" s="17" cm="1">
        <f t="array" ref="Q13">INDEX(P12:P$22,ROWS($A14))</f>
        <v>0.66312343055454082</v>
      </c>
      <c r="R13" s="17" cm="1">
        <f t="array" ref="R13">INDEX(Q12:Q$22,ROWS($A14))</f>
        <v>0.79951353865553687</v>
      </c>
      <c r="S13" s="17" cm="1">
        <f t="array" ref="S13">INDEX(R12:R$22,ROWS($A14))</f>
        <v>1</v>
      </c>
      <c r="T13" s="17" cm="1">
        <f t="array" ref="T13">INDEX(S12:S$22,ROWS($A14))</f>
        <v>0.79951353865553687</v>
      </c>
      <c r="U13" s="17" cm="1">
        <f t="array" ref="U13">INDEX(T12:T$22,ROWS($A14))</f>
        <v>0.66312343055454082</v>
      </c>
      <c r="V13" s="17" cm="1">
        <f t="array" ref="V13">INDEX(U12:U$22,ROWS($A14))</f>
        <v>0.5752315428541146</v>
      </c>
      <c r="W13" s="17" cm="1">
        <f t="array" ref="W13">INDEX(V12:V$22,ROWS($A14))</f>
        <v>0.51140449468306171</v>
      </c>
      <c r="X13" s="17" cm="1">
        <f t="array" ref="X13">INDEX(W12:W$22,ROWS($A14))</f>
        <v>0.38759342278600395</v>
      </c>
      <c r="Y13" s="17" cm="1">
        <f t="array" ref="Y13">INDEX(X12:X$22,ROWS($A14))</f>
        <v>0.27594411306127714</v>
      </c>
      <c r="Z13" s="17" cm="1">
        <f t="array" ref="Z13">INDEX(Y12:Y$22,ROWS($A14))</f>
        <v>0.1183545795886555</v>
      </c>
      <c r="AA13" s="17" cm="1">
        <f t="array" ref="AA13">INDEX(Z12:Z$22,ROWS($A14))</f>
        <v>4.0437442743786751E-2</v>
      </c>
      <c r="AB13" s="17" cm="1">
        <f t="array" ref="AB13">INDEX(AA12:AA$22,ROWS($A14))</f>
        <v>-3.6732632460134571E-2</v>
      </c>
      <c r="AC13" s="6" cm="1">
        <f t="array" aca="1" ref="AC13" ca="1">INDEX(MMULT(MINVERSE(OFFSET($G$1,0,0,A13,A13)),OFFSET($G$1,1,0,A13,1)),A13)</f>
        <v>0.10536419860279655</v>
      </c>
      <c r="AD13" s="14">
        <f t="shared" si="2"/>
        <v>0.1414213562373095</v>
      </c>
      <c r="AL13" s="7">
        <v>-0.10519355667985421</v>
      </c>
      <c r="AM13" s="12">
        <v>0.31195468819152611</v>
      </c>
      <c r="AN13" s="12">
        <f t="shared" si="3"/>
        <v>-0.31195468819152611</v>
      </c>
      <c r="AP13" s="6">
        <v>0.10536419860279655</v>
      </c>
      <c r="AQ13" s="14">
        <v>0.1414213562373095</v>
      </c>
      <c r="AR13" s="14">
        <f t="shared" si="4"/>
        <v>-0.1414213562373095</v>
      </c>
    </row>
    <row r="14" spans="1:44" x14ac:dyDescent="0.25">
      <c r="A14" s="2">
        <v>13</v>
      </c>
      <c r="B14">
        <v>18516.550781000002</v>
      </c>
      <c r="C14" s="3">
        <f t="shared" si="0"/>
        <v>132.09332009999343</v>
      </c>
      <c r="D14" s="7">
        <f>SUMPRODUCT($C$2:INDEX($C$2:$C$51,ROWS(C15:C$51)),$C15:C$51)/DEVSQ($C$2:$C$51)</f>
        <v>-0.10457712465719679</v>
      </c>
      <c r="E14" s="10">
        <f t="shared" si="1"/>
        <v>0.11929278784054478</v>
      </c>
      <c r="F14" s="12">
        <f>SQRT((1/COUNT($B$2:$B$51))*(1+(2*SUMSQ($D$2:D13))))</f>
        <v>0.31266332509482242</v>
      </c>
      <c r="G14" s="7">
        <v>-0.10457712465719679</v>
      </c>
      <c r="H14" s="17" cm="1">
        <f t="array" ref="H14">INDEX(G13:G$22,ROWS($A15))</f>
        <v>-0.10519355667985421</v>
      </c>
      <c r="I14" s="17" cm="1">
        <f t="array" ref="I14">INDEX(H13:H$22,ROWS($A15))</f>
        <v>-0.1153833106116415</v>
      </c>
      <c r="J14" s="17" cm="1">
        <f t="array" ref="J14">INDEX(I13:I$22,ROWS($A15))</f>
        <v>-6.9522057909413626E-2</v>
      </c>
      <c r="K14" s="17" cm="1">
        <f t="array" ref="K14">INDEX(J13:J$22,ROWS($A15))</f>
        <v>-3.6732632460134571E-2</v>
      </c>
      <c r="L14" s="17" cm="1">
        <f t="array" ref="L14">INDEX(K13:K$22,ROWS($A15))</f>
        <v>4.0437442743786751E-2</v>
      </c>
      <c r="M14" s="17" cm="1">
        <f t="array" ref="M14">INDEX(L13:L$22,ROWS($A15))</f>
        <v>0.1183545795886555</v>
      </c>
      <c r="N14" s="17" cm="1">
        <f t="array" ref="N14">INDEX(M13:M$22,ROWS($A15))</f>
        <v>0.27594411306127714</v>
      </c>
      <c r="O14" s="17" cm="1">
        <f t="array" ref="O14">INDEX(N13:N$22,ROWS($A15))</f>
        <v>0.38759342278600395</v>
      </c>
      <c r="P14" s="17" cm="1">
        <f t="array" ref="P14">INDEX(O13:O$22,ROWS($A15))</f>
        <v>0.51140449468306171</v>
      </c>
      <c r="Q14" s="17" cm="1">
        <f t="array" ref="Q14">INDEX(P13:P$22,ROWS($A15))</f>
        <v>0.5752315428541146</v>
      </c>
      <c r="R14" s="17" cm="1">
        <f t="array" ref="R14">INDEX(Q13:Q$22,ROWS($A15))</f>
        <v>0.66312343055454082</v>
      </c>
      <c r="S14" s="17" cm="1">
        <f t="array" ref="S14">INDEX(R13:R$22,ROWS($A15))</f>
        <v>0.79951353865553687</v>
      </c>
      <c r="T14" s="17" cm="1">
        <f t="array" ref="T14">INDEX(S13:S$22,ROWS($A15))</f>
        <v>1</v>
      </c>
      <c r="U14" s="17" cm="1">
        <f t="array" ref="U14">INDEX(T13:T$22,ROWS($A15))</f>
        <v>0.79951353865553687</v>
      </c>
      <c r="V14" s="17" cm="1">
        <f t="array" ref="V14">INDEX(U13:U$22,ROWS($A15))</f>
        <v>0.66312343055454082</v>
      </c>
      <c r="W14" s="17" cm="1">
        <f t="array" ref="W14">INDEX(V13:V$22,ROWS($A15))</f>
        <v>0.5752315428541146</v>
      </c>
      <c r="X14" s="17" cm="1">
        <f t="array" ref="X14">INDEX(W13:W$22,ROWS($A15))</f>
        <v>0.51140449468306171</v>
      </c>
      <c r="Y14" s="17" cm="1">
        <f t="array" ref="Y14">INDEX(X13:X$22,ROWS($A15))</f>
        <v>0.38759342278600395</v>
      </c>
      <c r="Z14" s="17" cm="1">
        <f t="array" ref="Z14">INDEX(Y13:Y$22,ROWS($A15))</f>
        <v>0.27594411306127714</v>
      </c>
      <c r="AA14" s="17" cm="1">
        <f t="array" ref="AA14">INDEX(Z13:Z$22,ROWS($A15))</f>
        <v>0.1183545795886555</v>
      </c>
      <c r="AB14" s="17" cm="1">
        <f t="array" ref="AB14">INDEX(AA13:AA$22,ROWS($A15))</f>
        <v>4.0437442743786751E-2</v>
      </c>
      <c r="AC14" s="6" cm="1">
        <f t="array" aca="1" ref="AC14" ca="1">INDEX(MMULT(MINVERSE(OFFSET($G$1,0,0,A14,A14)),OFFSET($G$1,1,0,A14,1)),A14)</f>
        <v>1.5824272810804174E-2</v>
      </c>
      <c r="AD14" s="14">
        <f t="shared" si="2"/>
        <v>0.1414213562373095</v>
      </c>
      <c r="AL14" s="7">
        <v>-0.10457712465719679</v>
      </c>
      <c r="AM14" s="12">
        <v>0.31266332509482242</v>
      </c>
      <c r="AN14" s="12">
        <f t="shared" si="3"/>
        <v>-0.31266332509482242</v>
      </c>
      <c r="AP14" s="6">
        <v>1.5824272810804174E-2</v>
      </c>
      <c r="AQ14" s="14">
        <v>0.1414213562373095</v>
      </c>
      <c r="AR14" s="14">
        <f t="shared" si="4"/>
        <v>-0.1414213562373095</v>
      </c>
    </row>
    <row r="15" spans="1:44" x14ac:dyDescent="0.25">
      <c r="A15" s="2">
        <v>14</v>
      </c>
      <c r="B15">
        <v>18533.050781000002</v>
      </c>
      <c r="C15" s="3">
        <f t="shared" si="0"/>
        <v>148.59332009999343</v>
      </c>
      <c r="D15" s="7">
        <f>SUMPRODUCT($C$2:INDEX($C$2:$C$51,ROWS(C16:C$51)),$C16:C$51)/DEVSQ($C$2:$C$51)</f>
        <v>-8.8786812311816565E-2</v>
      </c>
      <c r="E15" s="10">
        <f t="shared" si="1"/>
        <v>0.11766968108291043</v>
      </c>
      <c r="F15" s="12">
        <f>SQRT((1/COUNT($B$2:$B$51))*(1+(2*SUMSQ($D$2:D14))))</f>
        <v>0.31336210661056846</v>
      </c>
      <c r="G15" s="7">
        <v>-8.8786812311816565E-2</v>
      </c>
      <c r="H15" s="17" cm="1">
        <f t="array" ref="H15">INDEX(G14:G$22,ROWS($A16))</f>
        <v>-0.10457712465719679</v>
      </c>
      <c r="I15" s="17" cm="1">
        <f t="array" ref="I15">INDEX(H14:H$22,ROWS($A16))</f>
        <v>-0.10519355667985421</v>
      </c>
      <c r="J15" s="17" cm="1">
        <f t="array" ref="J15">INDEX(I14:I$22,ROWS($A16))</f>
        <v>-0.1153833106116415</v>
      </c>
      <c r="K15" s="17" cm="1">
        <f t="array" ref="K15">INDEX(J14:J$22,ROWS($A16))</f>
        <v>-6.9522057909413626E-2</v>
      </c>
      <c r="L15" s="17" cm="1">
        <f t="array" ref="L15">INDEX(K14:K$22,ROWS($A16))</f>
        <v>-3.6732632460134571E-2</v>
      </c>
      <c r="M15" s="17" cm="1">
        <f t="array" ref="M15">INDEX(L14:L$22,ROWS($A16))</f>
        <v>4.0437442743786751E-2</v>
      </c>
      <c r="N15" s="17" cm="1">
        <f t="array" ref="N15">INDEX(M14:M$22,ROWS($A16))</f>
        <v>0.1183545795886555</v>
      </c>
      <c r="O15" s="17" cm="1">
        <f t="array" ref="O15">INDEX(N14:N$22,ROWS($A16))</f>
        <v>0.27594411306127714</v>
      </c>
      <c r="P15" s="17" cm="1">
        <f t="array" ref="P15">INDEX(O14:O$22,ROWS($A16))</f>
        <v>0.38759342278600395</v>
      </c>
      <c r="Q15" s="17" cm="1">
        <f t="array" ref="Q15">INDEX(P14:P$22,ROWS($A16))</f>
        <v>0.51140449468306171</v>
      </c>
      <c r="R15" s="17" cm="1">
        <f t="array" ref="R15">INDEX(Q14:Q$22,ROWS($A16))</f>
        <v>0.5752315428541146</v>
      </c>
      <c r="S15" s="17" cm="1">
        <f t="array" ref="S15">INDEX(R14:R$22,ROWS($A16))</f>
        <v>0.66312343055454082</v>
      </c>
      <c r="T15" s="17" cm="1">
        <f t="array" ref="T15">INDEX(S14:S$22,ROWS($A16))</f>
        <v>0.79951353865553687</v>
      </c>
      <c r="U15" s="17" cm="1">
        <f t="array" ref="U15">INDEX(T14:T$22,ROWS($A16))</f>
        <v>1</v>
      </c>
      <c r="V15" s="17" cm="1">
        <f t="array" ref="V15">INDEX(U14:U$22,ROWS($A16))</f>
        <v>0.79951353865553687</v>
      </c>
      <c r="W15" s="17" cm="1">
        <f t="array" ref="W15">INDEX(V14:V$22,ROWS($A16))</f>
        <v>0.66312343055454082</v>
      </c>
      <c r="X15" s="17" cm="1">
        <f t="array" ref="X15">INDEX(W14:W$22,ROWS($A16))</f>
        <v>0.5752315428541146</v>
      </c>
      <c r="Y15" s="17" cm="1">
        <f t="array" ref="Y15">INDEX(X14:X$22,ROWS($A16))</f>
        <v>0.51140449468306171</v>
      </c>
      <c r="Z15" s="17" cm="1">
        <f t="array" ref="Z15">INDEX(Y14:Y$22,ROWS($A16))</f>
        <v>0.38759342278600395</v>
      </c>
      <c r="AA15" s="17" cm="1">
        <f t="array" ref="AA15">INDEX(Z14:Z$22,ROWS($A16))</f>
        <v>0.27594411306127714</v>
      </c>
      <c r="AB15" s="17" cm="1">
        <f t="array" ref="AB15">INDEX(AA14:AA$22,ROWS($A16))</f>
        <v>0.1183545795886555</v>
      </c>
      <c r="AC15" s="6" cm="1">
        <f t="array" aca="1" ref="AC15" ca="1">INDEX(MMULT(MINVERSE(OFFSET($G$1,0,0,A15,A15)),OFFSET($G$1,1,0,A15,1)),A15)</f>
        <v>-2.6094338069529432E-2</v>
      </c>
      <c r="AD15" s="14">
        <f t="shared" si="2"/>
        <v>0.1414213562373095</v>
      </c>
      <c r="AL15" s="7">
        <v>-8.8786812311816565E-2</v>
      </c>
      <c r="AM15" s="12">
        <v>0.31336210661056846</v>
      </c>
      <c r="AN15" s="12">
        <f t="shared" si="3"/>
        <v>-0.31336210661056846</v>
      </c>
      <c r="AP15" s="6">
        <v>-2.6094338069529432E-2</v>
      </c>
      <c r="AQ15" s="14">
        <v>0.1414213562373095</v>
      </c>
      <c r="AR15" s="14">
        <f t="shared" si="4"/>
        <v>-0.1414213562373095</v>
      </c>
    </row>
    <row r="16" spans="1:44" x14ac:dyDescent="0.25">
      <c r="A16" s="2">
        <v>15</v>
      </c>
      <c r="B16">
        <v>18559.009765999999</v>
      </c>
      <c r="C16" s="3">
        <f t="shared" si="0"/>
        <v>174.55230509999092</v>
      </c>
      <c r="D16" s="7">
        <f>SUMPRODUCT($C$2:INDEX($C$2:$C$51,ROWS(C17:C$51)),$C17:C$51)/DEVSQ($C$2:$C$51)</f>
        <v>-6.490654912333399E-2</v>
      </c>
      <c r="E16" s="10">
        <f t="shared" si="1"/>
        <v>0.11602387022306428</v>
      </c>
      <c r="F16" s="12">
        <f>SQRT((1/COUNT($B$2:$B$51))*(1+(2*SUMSQ($D$2:D15))))</f>
        <v>0.31386483361637224</v>
      </c>
      <c r="G16" s="7">
        <v>-6.490654912333399E-2</v>
      </c>
      <c r="H16" s="17" cm="1">
        <f t="array" ref="H16">INDEX(G15:G$22,ROWS($A17))</f>
        <v>-8.8786812311816565E-2</v>
      </c>
      <c r="I16" s="17" cm="1">
        <f t="array" ref="I16">INDEX(H15:H$22,ROWS($A17))</f>
        <v>-0.10457712465719679</v>
      </c>
      <c r="J16" s="17" cm="1">
        <f t="array" ref="J16">INDEX(I15:I$22,ROWS($A17))</f>
        <v>-0.10519355667985421</v>
      </c>
      <c r="K16" s="17" cm="1">
        <f t="array" ref="K16">INDEX(J15:J$22,ROWS($A17))</f>
        <v>-0.1153833106116415</v>
      </c>
      <c r="L16" s="17" cm="1">
        <f t="array" ref="L16">INDEX(K15:K$22,ROWS($A17))</f>
        <v>-6.9522057909413626E-2</v>
      </c>
      <c r="M16" s="17" cm="1">
        <f t="array" ref="M16">INDEX(L15:L$22,ROWS($A17))</f>
        <v>-3.6732632460134571E-2</v>
      </c>
      <c r="N16" s="17" cm="1">
        <f t="array" ref="N16">INDEX(M15:M$22,ROWS($A17))</f>
        <v>4.0437442743786751E-2</v>
      </c>
      <c r="O16" s="17" cm="1">
        <f t="array" ref="O16">INDEX(N15:N$22,ROWS($A17))</f>
        <v>0.1183545795886555</v>
      </c>
      <c r="P16" s="17" cm="1">
        <f t="array" ref="P16">INDEX(O15:O$22,ROWS($A17))</f>
        <v>0.27594411306127714</v>
      </c>
      <c r="Q16" s="17" cm="1">
        <f t="array" ref="Q16">INDEX(P15:P$22,ROWS($A17))</f>
        <v>0.38759342278600395</v>
      </c>
      <c r="R16" s="17" cm="1">
        <f t="array" ref="R16">INDEX(Q15:Q$22,ROWS($A17))</f>
        <v>0.51140449468306171</v>
      </c>
      <c r="S16" s="17" cm="1">
        <f t="array" ref="S16">INDEX(R15:R$22,ROWS($A17))</f>
        <v>0.5752315428541146</v>
      </c>
      <c r="T16" s="17" cm="1">
        <f t="array" ref="T16">INDEX(S15:S$22,ROWS($A17))</f>
        <v>0.66312343055454082</v>
      </c>
      <c r="U16" s="17" cm="1">
        <f t="array" ref="U16">INDEX(T15:T$22,ROWS($A17))</f>
        <v>0.79951353865553687</v>
      </c>
      <c r="V16" s="17" cm="1">
        <f t="array" ref="V16">INDEX(U15:U$22,ROWS($A17))</f>
        <v>1</v>
      </c>
      <c r="W16" s="17" cm="1">
        <f t="array" ref="W16">INDEX(V15:V$22,ROWS($A17))</f>
        <v>0.79951353865553687</v>
      </c>
      <c r="X16" s="17" cm="1">
        <f t="array" ref="X16">INDEX(W15:W$22,ROWS($A17))</f>
        <v>0.66312343055454082</v>
      </c>
      <c r="Y16" s="17" cm="1">
        <f t="array" ref="Y16">INDEX(X15:X$22,ROWS($A17))</f>
        <v>0.5752315428541146</v>
      </c>
      <c r="Z16" s="17" cm="1">
        <f t="array" ref="Z16">INDEX(Y15:Y$22,ROWS($A17))</f>
        <v>0.51140449468306171</v>
      </c>
      <c r="AA16" s="17" cm="1">
        <f t="array" ref="AA16">INDEX(Z15:Z$22,ROWS($A17))</f>
        <v>0.38759342278600395</v>
      </c>
      <c r="AB16" s="17" cm="1">
        <f t="array" ref="AB16">INDEX(AA15:AA$22,ROWS($A17))</f>
        <v>0.27594411306127714</v>
      </c>
      <c r="AC16" s="6" cm="1">
        <f t="array" aca="1" ref="AC16" ca="1">INDEX(MMULT(MINVERSE(OFFSET($G$1,0,0,A16,A16)),OFFSET($G$1,1,0,A16,1)),A16)</f>
        <v>3.4894080002516703E-2</v>
      </c>
      <c r="AD16" s="14">
        <f t="shared" si="2"/>
        <v>0.1414213562373095</v>
      </c>
      <c r="AL16" s="7">
        <v>-6.490654912333399E-2</v>
      </c>
      <c r="AM16" s="12">
        <v>0.31386483361637224</v>
      </c>
      <c r="AN16" s="12">
        <f t="shared" si="3"/>
        <v>-0.31386483361637224</v>
      </c>
      <c r="AP16" s="6">
        <v>3.4894080002516703E-2</v>
      </c>
      <c r="AQ16" s="14">
        <v>0.1414213562373095</v>
      </c>
      <c r="AR16" s="14">
        <f t="shared" si="4"/>
        <v>-0.1414213562373095</v>
      </c>
    </row>
    <row r="17" spans="1:44" x14ac:dyDescent="0.25">
      <c r="A17" s="2">
        <v>16</v>
      </c>
      <c r="B17">
        <v>18595.029297000001</v>
      </c>
      <c r="C17" s="3">
        <f t="shared" si="0"/>
        <v>210.57183609999265</v>
      </c>
      <c r="D17" s="7">
        <f>SUMPRODUCT($C$2:INDEX($C$2:$C$51,ROWS(C18:C$51)),$C18:C$51)/DEVSQ($C$2:$C$51)</f>
        <v>-1.4809394757308681E-2</v>
      </c>
      <c r="E17" s="10">
        <f t="shared" si="1"/>
        <v>0.11435437497937312</v>
      </c>
      <c r="F17" s="12">
        <f>SQRT((1/COUNT($B$2:$B$51))*(1+(2*SUMSQ($D$2:D16))))</f>
        <v>0.3141331695090428</v>
      </c>
      <c r="G17" s="7">
        <v>-1.4809394757308681E-2</v>
      </c>
      <c r="H17" s="17" cm="1">
        <f t="array" ref="H17">INDEX(G16:G$22,ROWS($A18))</f>
        <v>-6.490654912333399E-2</v>
      </c>
      <c r="I17" s="17" cm="1">
        <f t="array" ref="I17">INDEX(H16:H$22,ROWS($A18))</f>
        <v>-8.8786812311816565E-2</v>
      </c>
      <c r="J17" s="17" cm="1">
        <f t="array" ref="J17">INDEX(I16:I$22,ROWS($A18))</f>
        <v>-0.10457712465719679</v>
      </c>
      <c r="K17" s="17" cm="1">
        <f t="array" ref="K17">INDEX(J16:J$22,ROWS($A18))</f>
        <v>-0.10519355667985421</v>
      </c>
      <c r="L17" s="17" cm="1">
        <f t="array" ref="L17">INDEX(K16:K$22,ROWS($A18))</f>
        <v>-0.1153833106116415</v>
      </c>
      <c r="M17" s="17" cm="1">
        <f t="array" ref="M17">INDEX(L16:L$22,ROWS($A18))</f>
        <v>-6.9522057909413626E-2</v>
      </c>
      <c r="N17" s="17" cm="1">
        <f t="array" ref="N17">INDEX(M16:M$22,ROWS($A18))</f>
        <v>-3.6732632460134571E-2</v>
      </c>
      <c r="O17" s="17" cm="1">
        <f t="array" ref="O17">INDEX(N16:N$22,ROWS($A18))</f>
        <v>4.0437442743786751E-2</v>
      </c>
      <c r="P17" s="17" cm="1">
        <f t="array" ref="P17">INDEX(O16:O$22,ROWS($A18))</f>
        <v>0.1183545795886555</v>
      </c>
      <c r="Q17" s="17" cm="1">
        <f t="array" ref="Q17">INDEX(P16:P$22,ROWS($A18))</f>
        <v>0.27594411306127714</v>
      </c>
      <c r="R17" s="17" cm="1">
        <f t="array" ref="R17">INDEX(Q16:Q$22,ROWS($A18))</f>
        <v>0.38759342278600395</v>
      </c>
      <c r="S17" s="17" cm="1">
        <f t="array" ref="S17">INDEX(R16:R$22,ROWS($A18))</f>
        <v>0.51140449468306171</v>
      </c>
      <c r="T17" s="17" cm="1">
        <f t="array" ref="T17">INDEX(S16:S$22,ROWS($A18))</f>
        <v>0.5752315428541146</v>
      </c>
      <c r="U17" s="17" cm="1">
        <f t="array" ref="U17">INDEX(T16:T$22,ROWS($A18))</f>
        <v>0.66312343055454082</v>
      </c>
      <c r="V17" s="17" cm="1">
        <f t="array" ref="V17">INDEX(U16:U$22,ROWS($A18))</f>
        <v>0.79951353865553687</v>
      </c>
      <c r="W17" s="17" cm="1">
        <f t="array" ref="W17">INDEX(V16:V$22,ROWS($A18))</f>
        <v>1</v>
      </c>
      <c r="X17" s="17" cm="1">
        <f t="array" ref="X17">INDEX(W16:W$22,ROWS($A18))</f>
        <v>0.79951353865553687</v>
      </c>
      <c r="Y17" s="17" cm="1">
        <f t="array" ref="Y17">INDEX(X16:X$22,ROWS($A18))</f>
        <v>0.66312343055454082</v>
      </c>
      <c r="Z17" s="17" cm="1">
        <f t="array" ref="Z17">INDEX(Y16:Y$22,ROWS($A18))</f>
        <v>0.5752315428541146</v>
      </c>
      <c r="AA17" s="17" cm="1">
        <f t="array" ref="AA17">INDEX(Z16:Z$22,ROWS($A18))</f>
        <v>0.51140449468306171</v>
      </c>
      <c r="AB17" s="17" cm="1">
        <f t="array" ref="AB17">INDEX(AA16:AA$22,ROWS($A18))</f>
        <v>0.38759342278600395</v>
      </c>
      <c r="AC17" s="6" cm="1">
        <f t="array" aca="1" ref="AC17" ca="1">INDEX(MMULT(MINVERSE(OFFSET($G$1,0,0,A17,A17)),OFFSET($G$1,1,0,A17,1)),A17)</f>
        <v>1.2924172884969991E-2</v>
      </c>
      <c r="AD17" s="14">
        <f t="shared" si="2"/>
        <v>0.1414213562373095</v>
      </c>
      <c r="AL17" s="7">
        <v>-1.4809394757308681E-2</v>
      </c>
      <c r="AM17" s="12">
        <v>0.3141331695090428</v>
      </c>
      <c r="AN17" s="12">
        <f t="shared" si="3"/>
        <v>-0.3141331695090428</v>
      </c>
      <c r="AP17" s="6">
        <v>1.2924172884969991E-2</v>
      </c>
      <c r="AQ17" s="14">
        <v>0.1414213562373095</v>
      </c>
      <c r="AR17" s="14">
        <f t="shared" si="4"/>
        <v>-0.1414213562373095</v>
      </c>
    </row>
    <row r="18" spans="1:44" x14ac:dyDescent="0.25">
      <c r="A18" s="2">
        <v>17</v>
      </c>
      <c r="B18">
        <v>18517.230468999998</v>
      </c>
      <c r="C18" s="3">
        <f t="shared" si="0"/>
        <v>132.77300809998997</v>
      </c>
      <c r="D18" s="7">
        <f>SUMPRODUCT($C$2:INDEX($C$2:$C$51,ROWS(C19:C$51)),$C19:C$51)/DEVSQ($C$2:$C$51)</f>
        <v>-8.2940540218428057E-3</v>
      </c>
      <c r="E18" s="10">
        <f t="shared" si="1"/>
        <v>0.11266014242982161</v>
      </c>
      <c r="F18" s="12">
        <f>SQRT((1/COUNT($B$2:$B$51))*(1+(2*SUMSQ($D$2:D17))))</f>
        <v>0.31414713258713689</v>
      </c>
      <c r="G18" s="7">
        <v>-8.2940540218428057E-3</v>
      </c>
      <c r="H18" s="17" cm="1">
        <f t="array" ref="H18">INDEX(G17:G$22,ROWS($A19))</f>
        <v>-1.4809394757308681E-2</v>
      </c>
      <c r="I18" s="17" cm="1">
        <f t="array" ref="I18">INDEX(H17:H$22,ROWS($A19))</f>
        <v>-6.490654912333399E-2</v>
      </c>
      <c r="J18" s="17" cm="1">
        <f t="array" ref="J18">INDEX(I17:I$22,ROWS($A19))</f>
        <v>-8.8786812311816565E-2</v>
      </c>
      <c r="K18" s="17" cm="1">
        <f t="array" ref="K18">INDEX(J17:J$22,ROWS($A19))</f>
        <v>-0.10457712465719679</v>
      </c>
      <c r="L18" s="17" cm="1">
        <f t="array" ref="L18">INDEX(K17:K$22,ROWS($A19))</f>
        <v>-0.10519355667985421</v>
      </c>
      <c r="M18" s="17" cm="1">
        <f t="array" ref="M18">INDEX(L17:L$22,ROWS($A19))</f>
        <v>-0.1153833106116415</v>
      </c>
      <c r="N18" s="17" cm="1">
        <f t="array" ref="N18">INDEX(M17:M$22,ROWS($A19))</f>
        <v>-6.9522057909413626E-2</v>
      </c>
      <c r="O18" s="17" cm="1">
        <f t="array" ref="O18">INDEX(N17:N$22,ROWS($A19))</f>
        <v>-3.6732632460134571E-2</v>
      </c>
      <c r="P18" s="17" cm="1">
        <f t="array" ref="P18">INDEX(O17:O$22,ROWS($A19))</f>
        <v>4.0437442743786751E-2</v>
      </c>
      <c r="Q18" s="17" cm="1">
        <f t="array" ref="Q18">INDEX(P17:P$22,ROWS($A19))</f>
        <v>0.1183545795886555</v>
      </c>
      <c r="R18" s="17" cm="1">
        <f t="array" ref="R18">INDEX(Q17:Q$22,ROWS($A19))</f>
        <v>0.27594411306127714</v>
      </c>
      <c r="S18" s="17" cm="1">
        <f t="array" ref="S18">INDEX(R17:R$22,ROWS($A19))</f>
        <v>0.38759342278600395</v>
      </c>
      <c r="T18" s="17" cm="1">
        <f t="array" ref="T18">INDEX(S17:S$22,ROWS($A19))</f>
        <v>0.51140449468306171</v>
      </c>
      <c r="U18" s="17" cm="1">
        <f t="array" ref="U18">INDEX(T17:T$22,ROWS($A19))</f>
        <v>0.5752315428541146</v>
      </c>
      <c r="V18" s="17" cm="1">
        <f t="array" ref="V18">INDEX(U17:U$22,ROWS($A19))</f>
        <v>0.66312343055454082</v>
      </c>
      <c r="W18" s="17" cm="1">
        <f t="array" ref="W18">INDEX(V17:V$22,ROWS($A19))</f>
        <v>0.79951353865553687</v>
      </c>
      <c r="X18" s="17" cm="1">
        <f t="array" ref="X18">INDEX(W17:W$22,ROWS($A19))</f>
        <v>1</v>
      </c>
      <c r="Y18" s="17" cm="1">
        <f t="array" ref="Y18">INDEX(X17:X$22,ROWS($A19))</f>
        <v>0.79951353865553687</v>
      </c>
      <c r="Z18" s="17" cm="1">
        <f t="array" ref="Z18">INDEX(Y17:Y$22,ROWS($A19))</f>
        <v>0.66312343055454082</v>
      </c>
      <c r="AA18" s="17" cm="1">
        <f t="array" ref="AA18">INDEX(Z17:Z$22,ROWS($A19))</f>
        <v>0.5752315428541146</v>
      </c>
      <c r="AB18" s="17" cm="1">
        <f t="array" ref="AB18">INDEX(AA17:AA$22,ROWS($A19))</f>
        <v>0.51140449468306171</v>
      </c>
      <c r="AC18" s="6" cm="1">
        <f t="array" aca="1" ref="AC18" ca="1">INDEX(MMULT(MINVERSE(OFFSET($G$1,0,0,A18,A18)),OFFSET($G$1,1,0,A18,1)),A18)</f>
        <v>-6.2704266034744868E-2</v>
      </c>
      <c r="AD18" s="14">
        <f t="shared" si="2"/>
        <v>0.1414213562373095</v>
      </c>
      <c r="AL18" s="7">
        <v>-8.2940540218428057E-3</v>
      </c>
      <c r="AM18" s="12">
        <v>0.31414713258713689</v>
      </c>
      <c r="AN18" s="12">
        <f t="shared" si="3"/>
        <v>-0.31414713258713689</v>
      </c>
      <c r="AP18" s="6">
        <v>-6.2704266034744868E-2</v>
      </c>
      <c r="AQ18" s="14">
        <v>0.1414213562373095</v>
      </c>
      <c r="AR18" s="14">
        <f t="shared" si="4"/>
        <v>-0.1414213562373095</v>
      </c>
    </row>
    <row r="19" spans="1:44" x14ac:dyDescent="0.25">
      <c r="A19" s="2">
        <v>18</v>
      </c>
      <c r="B19">
        <v>18570.849609000001</v>
      </c>
      <c r="C19" s="3">
        <f t="shared" si="0"/>
        <v>186.39214809999248</v>
      </c>
      <c r="D19" s="7">
        <f>SUMPRODUCT($C$2:INDEX($C$2:$C$51,ROWS(C20:C$51)),$C20:C$51)/DEVSQ($C$2:$C$51)</f>
        <v>3.2809293837118357E-2</v>
      </c>
      <c r="E19" s="10">
        <f t="shared" si="1"/>
        <v>0.11094003924504584</v>
      </c>
      <c r="F19" s="12">
        <f>SQRT((1/COUNT($B$2:$B$51))*(1+(2*SUMSQ($D$2:D18))))</f>
        <v>0.31415151211796644</v>
      </c>
      <c r="G19" s="7">
        <v>3.2809293837118357E-2</v>
      </c>
      <c r="H19" s="17" cm="1">
        <f t="array" ref="H19">INDEX(G18:G$22,ROWS($A20))</f>
        <v>-8.2940540218428057E-3</v>
      </c>
      <c r="I19" s="17" cm="1">
        <f t="array" ref="I19">INDEX(H18:H$22,ROWS($A20))</f>
        <v>-1.4809394757308681E-2</v>
      </c>
      <c r="J19" s="17" cm="1">
        <f t="array" ref="J19">INDEX(I18:I$22,ROWS($A20))</f>
        <v>-6.490654912333399E-2</v>
      </c>
      <c r="K19" s="17" cm="1">
        <f t="array" ref="K19">INDEX(J18:J$22,ROWS($A20))</f>
        <v>-8.8786812311816565E-2</v>
      </c>
      <c r="L19" s="17" cm="1">
        <f t="array" ref="L19">INDEX(K18:K$22,ROWS($A20))</f>
        <v>-0.10457712465719679</v>
      </c>
      <c r="M19" s="17" cm="1">
        <f t="array" ref="M19">INDEX(L18:L$22,ROWS($A20))</f>
        <v>-0.10519355667985421</v>
      </c>
      <c r="N19" s="17" cm="1">
        <f t="array" ref="N19">INDEX(M18:M$22,ROWS($A20))</f>
        <v>-0.1153833106116415</v>
      </c>
      <c r="O19" s="17" cm="1">
        <f t="array" ref="O19">INDEX(N18:N$22,ROWS($A20))</f>
        <v>-6.9522057909413626E-2</v>
      </c>
      <c r="P19" s="17" cm="1">
        <f t="array" ref="P19">INDEX(O18:O$22,ROWS($A20))</f>
        <v>-3.6732632460134571E-2</v>
      </c>
      <c r="Q19" s="17" cm="1">
        <f t="array" ref="Q19">INDEX(P18:P$22,ROWS($A20))</f>
        <v>4.0437442743786751E-2</v>
      </c>
      <c r="R19" s="17" cm="1">
        <f t="array" ref="R19">INDEX(Q18:Q$22,ROWS($A20))</f>
        <v>0.1183545795886555</v>
      </c>
      <c r="S19" s="17" cm="1">
        <f t="array" ref="S19">INDEX(R18:R$22,ROWS($A20))</f>
        <v>0.27594411306127714</v>
      </c>
      <c r="T19" s="17" cm="1">
        <f t="array" ref="T19">INDEX(S18:S$22,ROWS($A20))</f>
        <v>0.38759342278600395</v>
      </c>
      <c r="U19" s="17" cm="1">
        <f t="array" ref="U19">INDEX(T18:T$22,ROWS($A20))</f>
        <v>0.51140449468306171</v>
      </c>
      <c r="V19" s="17" cm="1">
        <f t="array" ref="V19">INDEX(U18:U$22,ROWS($A20))</f>
        <v>0.5752315428541146</v>
      </c>
      <c r="W19" s="17" cm="1">
        <f t="array" ref="W19">INDEX(V18:V$22,ROWS($A20))</f>
        <v>0.66312343055454082</v>
      </c>
      <c r="X19" s="17" cm="1">
        <f t="array" ref="X19">INDEX(W18:W$22,ROWS($A20))</f>
        <v>0.79951353865553687</v>
      </c>
      <c r="Y19" s="17" cm="1">
        <f t="array" ref="Y19">INDEX(X18:X$22,ROWS($A20))</f>
        <v>1</v>
      </c>
      <c r="Z19" s="17" cm="1">
        <f t="array" ref="Z19">INDEX(Y18:Y$22,ROWS($A20))</f>
        <v>0.79951353865553687</v>
      </c>
      <c r="AA19" s="17" cm="1">
        <f t="array" ref="AA19">INDEX(Z18:Z$22,ROWS($A20))</f>
        <v>0.66312343055454082</v>
      </c>
      <c r="AB19" s="17" cm="1">
        <f t="array" ref="AB19">INDEX(AA18:AA$22,ROWS($A20))</f>
        <v>0.5752315428541146</v>
      </c>
      <c r="AC19" s="6" cm="1">
        <f t="array" aca="1" ref="AC19" ca="1">INDEX(MMULT(MINVERSE(OFFSET($G$1,0,0,A19,A19)),OFFSET($G$1,1,0,A19,1)),A19)</f>
        <v>5.1220913129662177E-2</v>
      </c>
      <c r="AD19" s="14">
        <f t="shared" si="2"/>
        <v>0.1414213562373095</v>
      </c>
      <c r="AL19" s="7">
        <v>3.2809293837118357E-2</v>
      </c>
      <c r="AM19" s="12">
        <v>0.31415151211796644</v>
      </c>
      <c r="AN19" s="12">
        <f t="shared" si="3"/>
        <v>-0.31415151211796644</v>
      </c>
      <c r="AP19" s="6">
        <v>5.1220913129662177E-2</v>
      </c>
      <c r="AQ19" s="14">
        <v>0.1414213562373095</v>
      </c>
      <c r="AR19" s="14">
        <f t="shared" si="4"/>
        <v>-0.1414213562373095</v>
      </c>
    </row>
    <row r="20" spans="1:44" x14ac:dyDescent="0.25">
      <c r="A20" s="2">
        <v>19</v>
      </c>
      <c r="B20">
        <v>18493.060547000001</v>
      </c>
      <c r="C20" s="3">
        <f t="shared" si="0"/>
        <v>108.60308609999265</v>
      </c>
      <c r="D20" s="7">
        <f>SUMPRODUCT($C$2:INDEX($C$2:$C$51,ROWS(C21:C$51)),$C21:C$51)/DEVSQ($C$2:$C$51)</f>
        <v>3.8911620040379104E-2</v>
      </c>
      <c r="E20" s="10">
        <f t="shared" si="1"/>
        <v>0.10919284281983377</v>
      </c>
      <c r="F20" s="12">
        <f>SQRT((1/COUNT($B$2:$B$51))*(1+(2*SUMSQ($D$2:D19))))</f>
        <v>0.31422003525632869</v>
      </c>
      <c r="G20" s="7">
        <v>3.8911620040379104E-2</v>
      </c>
      <c r="H20" s="17" cm="1">
        <f t="array" ref="H20">INDEX(G19:G$22,ROWS($A21))</f>
        <v>3.2809293837118357E-2</v>
      </c>
      <c r="I20" s="17" cm="1">
        <f t="array" ref="I20">INDEX(H19:H$22,ROWS($A21))</f>
        <v>-8.2940540218428057E-3</v>
      </c>
      <c r="J20" s="17" cm="1">
        <f t="array" ref="J20">INDEX(I19:I$22,ROWS($A21))</f>
        <v>-1.4809394757308681E-2</v>
      </c>
      <c r="K20" s="17" cm="1">
        <f t="array" ref="K20">INDEX(J19:J$22,ROWS($A21))</f>
        <v>-6.490654912333399E-2</v>
      </c>
      <c r="L20" s="17" cm="1">
        <f t="array" ref="L20">INDEX(K19:K$22,ROWS($A21))</f>
        <v>-8.8786812311816565E-2</v>
      </c>
      <c r="M20" s="17" cm="1">
        <f t="array" ref="M20">INDEX(L19:L$22,ROWS($A21))</f>
        <v>-0.10457712465719679</v>
      </c>
      <c r="N20" s="17" cm="1">
        <f t="array" ref="N20">INDEX(M19:M$22,ROWS($A21))</f>
        <v>-0.10519355667985421</v>
      </c>
      <c r="O20" s="17" cm="1">
        <f t="array" ref="O20">INDEX(N19:N$22,ROWS($A21))</f>
        <v>-0.1153833106116415</v>
      </c>
      <c r="P20" s="17" cm="1">
        <f t="array" ref="P20">INDEX(O19:O$22,ROWS($A21))</f>
        <v>-6.9522057909413626E-2</v>
      </c>
      <c r="Q20" s="17" cm="1">
        <f t="array" ref="Q20">INDEX(P19:P$22,ROWS($A21))</f>
        <v>-3.6732632460134571E-2</v>
      </c>
      <c r="R20" s="17" cm="1">
        <f t="array" ref="R20">INDEX(Q19:Q$22,ROWS($A21))</f>
        <v>4.0437442743786751E-2</v>
      </c>
      <c r="S20" s="17" cm="1">
        <f t="array" ref="S20">INDEX(R19:R$22,ROWS($A21))</f>
        <v>0.1183545795886555</v>
      </c>
      <c r="T20" s="17" cm="1">
        <f t="array" ref="T20">INDEX(S19:S$22,ROWS($A21))</f>
        <v>0.27594411306127714</v>
      </c>
      <c r="U20" s="17" cm="1">
        <f t="array" ref="U20">INDEX(T19:T$22,ROWS($A21))</f>
        <v>0.38759342278600395</v>
      </c>
      <c r="V20" s="17" cm="1">
        <f t="array" ref="V20">INDEX(U19:U$22,ROWS($A21))</f>
        <v>0.51140449468306171</v>
      </c>
      <c r="W20" s="17" cm="1">
        <f t="array" ref="W20">INDEX(V19:V$22,ROWS($A21))</f>
        <v>0.5752315428541146</v>
      </c>
      <c r="X20" s="17" cm="1">
        <f t="array" ref="X20">INDEX(W19:W$22,ROWS($A21))</f>
        <v>0.66312343055454082</v>
      </c>
      <c r="Y20" s="17" cm="1">
        <f t="array" ref="Y20">INDEX(X19:X$22,ROWS($A21))</f>
        <v>0.79951353865553687</v>
      </c>
      <c r="Z20" s="17" cm="1">
        <f t="array" ref="Z20">INDEX(Y19:Y$22,ROWS($A21))</f>
        <v>1</v>
      </c>
      <c r="AA20" s="17" cm="1">
        <f t="array" ref="AA20">INDEX(Z19:Z$22,ROWS($A21))</f>
        <v>0.79951353865553687</v>
      </c>
      <c r="AB20" s="17" cm="1">
        <f t="array" ref="AB20">INDEX(AA19:AA$22,ROWS($A21))</f>
        <v>0.66312343055454082</v>
      </c>
      <c r="AC20" s="6" cm="1">
        <f t="array" aca="1" ref="AC20" ca="1">INDEX(MMULT(MINVERSE(OFFSET($G$1,0,0,A20,A20)),OFFSET($G$1,1,0,A20,1)),A20)</f>
        <v>-5.0342822690755643E-2</v>
      </c>
      <c r="AD20" s="14">
        <f t="shared" si="2"/>
        <v>0.1414213562373095</v>
      </c>
      <c r="AL20" s="7">
        <v>3.8911620040379104E-2</v>
      </c>
      <c r="AM20" s="12">
        <v>0.31422003525632869</v>
      </c>
      <c r="AN20" s="12">
        <f t="shared" si="3"/>
        <v>-0.31422003525632869</v>
      </c>
      <c r="AP20" s="6">
        <v>-5.0342822690755643E-2</v>
      </c>
      <c r="AQ20" s="14">
        <v>0.1414213562373095</v>
      </c>
      <c r="AR20" s="14">
        <f t="shared" si="4"/>
        <v>-0.1414213562373095</v>
      </c>
    </row>
    <row r="21" spans="1:44" x14ac:dyDescent="0.25">
      <c r="A21" s="2">
        <v>20</v>
      </c>
      <c r="B21">
        <v>18473.75</v>
      </c>
      <c r="C21" s="3">
        <f t="shared" si="0"/>
        <v>89.2925390999917</v>
      </c>
      <c r="D21" s="7">
        <f>SUMPRODUCT($C$2:INDEX($C$2:$C$51,ROWS(C22:C$51)),$C22:C$51)/DEVSQ($C$2:$C$51)</f>
        <v>4.564508970439346E-2</v>
      </c>
      <c r="E21" s="10">
        <f t="shared" si="1"/>
        <v>0.10741723110591493</v>
      </c>
      <c r="F21" s="12">
        <f>SQRT((1/COUNT($B$2:$B$51))*(1+(2*SUMSQ($D$2:D20))))</f>
        <v>0.31431639334189226</v>
      </c>
      <c r="G21" s="7">
        <v>4.564508970439346E-2</v>
      </c>
      <c r="H21" s="17" cm="1">
        <f t="array" ref="H21">INDEX(G20:G$22,ROWS($A22))</f>
        <v>3.8911620040379104E-2</v>
      </c>
      <c r="I21" s="17" cm="1">
        <f t="array" ref="I21">INDEX(H20:H$22,ROWS($A22))</f>
        <v>3.2809293837118357E-2</v>
      </c>
      <c r="J21" s="17" cm="1">
        <f t="array" ref="J21">INDEX(I20:I$22,ROWS($A22))</f>
        <v>-8.2940540218428057E-3</v>
      </c>
      <c r="K21" s="17" cm="1">
        <f t="array" ref="K21">INDEX(J20:J$22,ROWS($A22))</f>
        <v>-1.4809394757308681E-2</v>
      </c>
      <c r="L21" s="17" cm="1">
        <f t="array" ref="L21">INDEX(K20:K$22,ROWS($A22))</f>
        <v>-6.490654912333399E-2</v>
      </c>
      <c r="M21" s="17" cm="1">
        <f t="array" ref="M21">INDEX(L20:L$22,ROWS($A22))</f>
        <v>-8.8786812311816565E-2</v>
      </c>
      <c r="N21" s="17" cm="1">
        <f t="array" ref="N21">INDEX(M20:M$22,ROWS($A22))</f>
        <v>-0.10457712465719679</v>
      </c>
      <c r="O21" s="17" cm="1">
        <f t="array" ref="O21">INDEX(N20:N$22,ROWS($A22))</f>
        <v>-0.10519355667985421</v>
      </c>
      <c r="P21" s="17" cm="1">
        <f t="array" ref="P21">INDEX(O20:O$22,ROWS($A22))</f>
        <v>-0.1153833106116415</v>
      </c>
      <c r="Q21" s="17" cm="1">
        <f t="array" ref="Q21">INDEX(P20:P$22,ROWS($A22))</f>
        <v>-6.9522057909413626E-2</v>
      </c>
      <c r="R21" s="17" cm="1">
        <f t="array" ref="R21">INDEX(Q20:Q$22,ROWS($A22))</f>
        <v>-3.6732632460134571E-2</v>
      </c>
      <c r="S21" s="17" cm="1">
        <f t="array" ref="S21">INDEX(R20:R$22,ROWS($A22))</f>
        <v>4.0437442743786751E-2</v>
      </c>
      <c r="T21" s="17" cm="1">
        <f t="array" ref="T21">INDEX(S20:S$22,ROWS($A22))</f>
        <v>0.1183545795886555</v>
      </c>
      <c r="U21" s="17" cm="1">
        <f t="array" ref="U21">INDEX(T20:T$22,ROWS($A22))</f>
        <v>0.27594411306127714</v>
      </c>
      <c r="V21" s="17" cm="1">
        <f t="array" ref="V21">INDEX(U20:U$22,ROWS($A22))</f>
        <v>0.38759342278600395</v>
      </c>
      <c r="W21" s="17" cm="1">
        <f t="array" ref="W21">INDEX(V20:V$22,ROWS($A22))</f>
        <v>0.51140449468306171</v>
      </c>
      <c r="X21" s="17" cm="1">
        <f t="array" ref="X21">INDEX(W20:W$22,ROWS($A22))</f>
        <v>0.5752315428541146</v>
      </c>
      <c r="Y21" s="17" cm="1">
        <f t="array" ref="Y21">INDEX(X20:X$22,ROWS($A22))</f>
        <v>0.66312343055454082</v>
      </c>
      <c r="Z21" s="17" cm="1">
        <f t="array" ref="Z21">INDEX(Y20:Y$22,ROWS($A22))</f>
        <v>0.79951353865553687</v>
      </c>
      <c r="AA21" s="17" cm="1">
        <f t="array" ref="AA21">INDEX(Z20:Z$22,ROWS($A22))</f>
        <v>1</v>
      </c>
      <c r="AB21" s="17" cm="1">
        <f t="array" ref="AB21">INDEX(AA20:AA$22,ROWS($A22))</f>
        <v>0.79951353865553687</v>
      </c>
      <c r="AC21" s="6" cm="1">
        <f t="array" aca="1" ref="AC21" ca="1">INDEX(MMULT(MINVERSE(OFFSET($G$1,0,0,A21,A21)),OFFSET($G$1,1,0,A21,1)),A21)</f>
        <v>-1.5997841448735645E-2</v>
      </c>
      <c r="AD21" s="14">
        <f t="shared" si="2"/>
        <v>0.1414213562373095</v>
      </c>
      <c r="AL21" s="7">
        <v>4.564508970439346E-2</v>
      </c>
      <c r="AM21" s="12">
        <v>0.31431639334189226</v>
      </c>
      <c r="AN21" s="12">
        <f t="shared" si="3"/>
        <v>-0.31431639334189226</v>
      </c>
      <c r="AP21" s="6">
        <v>-1.5997841448735645E-2</v>
      </c>
      <c r="AQ21" s="14">
        <v>0.1414213562373095</v>
      </c>
      <c r="AR21" s="14">
        <f t="shared" si="4"/>
        <v>-0.1414213562373095</v>
      </c>
    </row>
    <row r="22" spans="1:44" x14ac:dyDescent="0.25">
      <c r="A22" s="2">
        <v>21</v>
      </c>
      <c r="B22">
        <v>18472.169922000001</v>
      </c>
      <c r="C22" s="3">
        <f t="shared" si="0"/>
        <v>87.712461099992652</v>
      </c>
      <c r="D22" s="7">
        <f>SUMPRODUCT($C$2:INDEX($C$2:$C$51,ROWS(C23:C$51)),$C23:C$51)/DEVSQ($C$2:$C$51)</f>
        <v>2.8106946275391478E-2</v>
      </c>
      <c r="E22" s="10">
        <f t="shared" si="1"/>
        <v>0.10561177090573833</v>
      </c>
      <c r="F22" s="12">
        <f>SQRT((1/COUNT($B$2:$B$51))*(1+(2*SUMSQ($D$2:D21))))</f>
        <v>0.31444893717743744</v>
      </c>
      <c r="G22" s="7">
        <v>2.8106946275391478E-2</v>
      </c>
      <c r="H22" s="17" cm="1">
        <f t="array" ref="H22">INDEX(G21:G$22,ROWS($A23))</f>
        <v>4.564508970439346E-2</v>
      </c>
      <c r="I22" s="17" cm="1">
        <f t="array" ref="I22">INDEX(H21:H$22,ROWS($A23))</f>
        <v>3.8911620040379104E-2</v>
      </c>
      <c r="J22" s="17" cm="1">
        <f t="array" ref="J22">INDEX(I21:I$22,ROWS($A23))</f>
        <v>3.2809293837118357E-2</v>
      </c>
      <c r="K22" s="17" cm="1">
        <f t="array" ref="K22">INDEX(J21:J$22,ROWS($A23))</f>
        <v>-8.2940540218428057E-3</v>
      </c>
      <c r="L22" s="17" cm="1">
        <f t="array" ref="L22">INDEX(K21:K$22,ROWS($A23))</f>
        <v>-1.4809394757308681E-2</v>
      </c>
      <c r="M22" s="17" cm="1">
        <f t="array" ref="M22">INDEX(L21:L$22,ROWS($A23))</f>
        <v>-6.490654912333399E-2</v>
      </c>
      <c r="N22" s="17" cm="1">
        <f t="array" ref="N22">INDEX(M21:M$22,ROWS($A23))</f>
        <v>-8.8786812311816565E-2</v>
      </c>
      <c r="O22" s="17" cm="1">
        <f t="array" ref="O22">INDEX(N21:N$22,ROWS($A23))</f>
        <v>-0.10457712465719679</v>
      </c>
      <c r="P22" s="17" cm="1">
        <f t="array" ref="P22">INDEX(O21:O$22,ROWS($A23))</f>
        <v>-0.10519355667985421</v>
      </c>
      <c r="Q22" s="17" cm="1">
        <f t="array" ref="Q22">INDEX(P21:P$22,ROWS($A23))</f>
        <v>-0.1153833106116415</v>
      </c>
      <c r="R22" s="17" cm="1">
        <f t="array" ref="R22">INDEX(Q21:Q$22,ROWS($A23))</f>
        <v>-6.9522057909413626E-2</v>
      </c>
      <c r="S22" s="17" cm="1">
        <f t="array" ref="S22">INDEX(R21:R$22,ROWS($A23))</f>
        <v>-3.6732632460134571E-2</v>
      </c>
      <c r="T22" s="17" cm="1">
        <f t="array" ref="T22">INDEX(S21:S$22,ROWS($A23))</f>
        <v>4.0437442743786751E-2</v>
      </c>
      <c r="U22" s="17" cm="1">
        <f t="array" ref="U22">INDEX(T21:T$22,ROWS($A23))</f>
        <v>0.1183545795886555</v>
      </c>
      <c r="V22" s="17" cm="1">
        <f t="array" ref="V22">INDEX(U21:U$22,ROWS($A23))</f>
        <v>0.27594411306127714</v>
      </c>
      <c r="W22" s="17" cm="1">
        <f t="array" ref="W22">INDEX(V21:V$22,ROWS($A23))</f>
        <v>0.38759342278600395</v>
      </c>
      <c r="X22" s="17" cm="1">
        <f t="array" ref="X22">INDEX(W21:W$22,ROWS($A23))</f>
        <v>0.51140449468306171</v>
      </c>
      <c r="Y22" s="17" cm="1">
        <f t="array" ref="Y22">INDEX(X21:X$22,ROWS($A23))</f>
        <v>0.5752315428541146</v>
      </c>
      <c r="Z22" s="17" cm="1">
        <f t="array" ref="Z22">INDEX(Y21:Y$22,ROWS($A23))</f>
        <v>0.66312343055454082</v>
      </c>
      <c r="AA22" s="17" cm="1">
        <f t="array" ref="AA22">INDEX(Z21:Z$22,ROWS($A23))</f>
        <v>0.79951353865553687</v>
      </c>
      <c r="AB22" s="17" cm="1">
        <f t="array" ref="AB22">INDEX(AA21:AA$22,ROWS($A23))</f>
        <v>1</v>
      </c>
      <c r="AC22" s="6" cm="1">
        <f t="array" aca="1" ref="AC22" ca="1">INDEX(MMULT(MINVERSE(OFFSET($G$1,0,0,A22,A22)),OFFSET($G$1,1,0,A22,1)),A22)</f>
        <v>-5.1308748481469352E-2</v>
      </c>
      <c r="AD22" s="14">
        <f t="shared" si="2"/>
        <v>0.1414213562373095</v>
      </c>
      <c r="AL22" s="7">
        <v>2.8106946275391478E-2</v>
      </c>
      <c r="AM22" s="12">
        <v>0.31444893717743744</v>
      </c>
      <c r="AN22" s="12">
        <f t="shared" si="3"/>
        <v>-0.31444893717743744</v>
      </c>
      <c r="AP22" s="6">
        <v>-5.1308748481469352E-2</v>
      </c>
      <c r="AQ22" s="14">
        <v>0.1414213562373095</v>
      </c>
      <c r="AR22" s="14">
        <f t="shared" si="4"/>
        <v>-0.1414213562373095</v>
      </c>
    </row>
    <row r="23" spans="1:44" x14ac:dyDescent="0.25">
      <c r="A23" s="2">
        <v>22</v>
      </c>
      <c r="B23">
        <v>18456.349609000001</v>
      </c>
      <c r="C23" s="3">
        <f t="shared" si="0"/>
        <v>71.892148099992482</v>
      </c>
      <c r="D23" s="16" t="str">
        <f ca="1">_xlfn.FORMULATEXT(D22)</f>
        <v>=SUMPRODUCT($C$2:INDEX($C$2:$C$51,ROWS(C23:C$51)),$C23:C$51)/DEVSQ($C$2:$C$51)</v>
      </c>
      <c r="E23" s="1"/>
      <c r="F23" s="1"/>
      <c r="G23" s="1"/>
      <c r="H23" s="1"/>
      <c r="I23" s="1"/>
      <c r="J23" s="1"/>
      <c r="K23" s="1"/>
      <c r="L23" s="1"/>
      <c r="AC23" s="15" t="str">
        <f ca="1">_xlfn.FORMULATEXT(AC22)</f>
        <v>=INDEX(MMULT(MINVERSE(OFFSET($G$1,0,0,A22,A22)),OFFSET($G$1,1,0,A22,1)),A22)</v>
      </c>
      <c r="AD23" s="5"/>
      <c r="AE23" s="5"/>
      <c r="AF23" s="5"/>
      <c r="AG23" s="5"/>
      <c r="AH23" s="5"/>
      <c r="AI23" s="5"/>
      <c r="AJ23" s="5"/>
    </row>
    <row r="24" spans="1:44" x14ac:dyDescent="0.25">
      <c r="A24" s="2">
        <v>23</v>
      </c>
      <c r="B24">
        <v>18432.240234000001</v>
      </c>
      <c r="C24" s="3">
        <f t="shared" si="0"/>
        <v>47.782773099992482</v>
      </c>
      <c r="D24" s="4"/>
      <c r="E24" s="9" t="str">
        <f ca="1">_xlfn.FORMULATEXT(E22)</f>
        <v>=SQRT((1/COUNT($B$2:$B$51))*((COUNT($B$2:$B$51)-A22)/(COUNT($B$2:$B$51)+2)))</v>
      </c>
      <c r="F24" s="9"/>
      <c r="G24" s="9"/>
      <c r="H24" s="9"/>
      <c r="I24" s="9"/>
      <c r="J24" s="9"/>
      <c r="K24" s="9"/>
      <c r="L24" s="9"/>
      <c r="M24" s="9"/>
      <c r="AD24" s="14" t="str">
        <f ca="1">_xlfn.FORMULATEXT(AD22)</f>
        <v>=1/SQRT(COUNT($B$2:$B$51))</v>
      </c>
      <c r="AE24" s="13"/>
      <c r="AF24" s="13"/>
    </row>
    <row r="25" spans="1:44" x14ac:dyDescent="0.25">
      <c r="A25" s="2">
        <v>24</v>
      </c>
      <c r="B25">
        <v>18404.509765999999</v>
      </c>
      <c r="C25" s="3">
        <f t="shared" si="0"/>
        <v>20.052305099990917</v>
      </c>
      <c r="D25" s="4"/>
      <c r="F25" s="11" t="str">
        <f ca="1">_xlfn.FORMULATEXT(F22)</f>
        <v>=SQRT((1/COUNT($B$2:$B$51))*(1+(2*SUMSQ($D$2:D21))))</v>
      </c>
      <c r="G25" s="11"/>
      <c r="H25" s="11"/>
      <c r="I25" s="11"/>
      <c r="J25" s="11"/>
      <c r="K25" s="11"/>
    </row>
    <row r="26" spans="1:44" x14ac:dyDescent="0.25">
      <c r="A26" s="2">
        <v>25</v>
      </c>
      <c r="B26">
        <v>18313.769531000002</v>
      </c>
      <c r="C26" s="3">
        <f t="shared" si="0"/>
        <v>-70.687929900006566</v>
      </c>
      <c r="D26" s="4"/>
    </row>
    <row r="27" spans="1:44" x14ac:dyDescent="0.25">
      <c r="A27" s="2">
        <v>26</v>
      </c>
      <c r="B27">
        <v>18355</v>
      </c>
      <c r="C27" s="3">
        <f t="shared" si="0"/>
        <v>-29.4574609000083</v>
      </c>
      <c r="D27" s="4"/>
      <c r="H27" s="17" t="s">
        <v>1</v>
      </c>
      <c r="I27" s="17"/>
      <c r="J27" s="17"/>
      <c r="K27" s="17"/>
      <c r="L27" s="17"/>
      <c r="M27" s="17"/>
    </row>
    <row r="28" spans="1:44" x14ac:dyDescent="0.25">
      <c r="A28" s="2">
        <v>27</v>
      </c>
      <c r="B28">
        <v>18352.050781000002</v>
      </c>
      <c r="C28" s="3">
        <f t="shared" si="0"/>
        <v>-32.406679900006566</v>
      </c>
      <c r="D28" s="4"/>
      <c r="H28" s="17" t="s">
        <v>8</v>
      </c>
      <c r="I28" s="17"/>
      <c r="J28" s="17"/>
      <c r="K28" s="17"/>
      <c r="L28" s="17"/>
      <c r="M28" s="17"/>
    </row>
    <row r="29" spans="1:44" x14ac:dyDescent="0.25">
      <c r="A29" s="2">
        <v>28</v>
      </c>
      <c r="B29">
        <v>18543.529297000001</v>
      </c>
      <c r="C29" s="3">
        <f t="shared" si="0"/>
        <v>159.07183609999265</v>
      </c>
      <c r="D29" s="4"/>
      <c r="H29" s="17" t="s">
        <v>9</v>
      </c>
      <c r="I29" s="17"/>
      <c r="J29" s="17"/>
      <c r="K29" s="17"/>
      <c r="L29" s="17"/>
      <c r="M29" s="17"/>
    </row>
    <row r="30" spans="1:44" x14ac:dyDescent="0.25">
      <c r="A30" s="2">
        <v>29</v>
      </c>
      <c r="B30">
        <v>18529.289062</v>
      </c>
      <c r="C30" s="3">
        <f t="shared" si="0"/>
        <v>144.83160109999153</v>
      </c>
      <c r="D30" s="4"/>
      <c r="H30" s="17" t="s">
        <v>7</v>
      </c>
      <c r="I30" s="17"/>
      <c r="J30" s="17"/>
      <c r="K30" s="17"/>
      <c r="L30" s="17"/>
      <c r="M30" s="17"/>
    </row>
    <row r="31" spans="1:44" x14ac:dyDescent="0.25">
      <c r="A31" s="2">
        <v>30</v>
      </c>
      <c r="B31">
        <v>18533.050781000002</v>
      </c>
      <c r="C31" s="3">
        <f t="shared" si="0"/>
        <v>148.59332009999343</v>
      </c>
      <c r="D31" s="4"/>
    </row>
    <row r="32" spans="1:44" x14ac:dyDescent="0.25">
      <c r="A32" s="2">
        <v>31</v>
      </c>
      <c r="B32">
        <v>18495.660156000002</v>
      </c>
      <c r="C32" s="3">
        <f t="shared" si="0"/>
        <v>111.20269509999343</v>
      </c>
      <c r="D32" s="4"/>
      <c r="E32" s="8"/>
      <c r="F32" s="8"/>
    </row>
    <row r="33" spans="1:4" x14ac:dyDescent="0.25">
      <c r="A33" s="2">
        <v>32</v>
      </c>
      <c r="B33">
        <v>18613.519531000002</v>
      </c>
      <c r="C33" s="3">
        <f t="shared" si="0"/>
        <v>229.06207009999343</v>
      </c>
      <c r="D33" s="4"/>
    </row>
    <row r="34" spans="1:4" x14ac:dyDescent="0.25">
      <c r="A34" s="2">
        <v>33</v>
      </c>
      <c r="B34">
        <v>18576.470702999999</v>
      </c>
      <c r="C34" s="3">
        <f t="shared" si="0"/>
        <v>192.01324209999075</v>
      </c>
      <c r="D34" s="4"/>
    </row>
    <row r="35" spans="1:4" x14ac:dyDescent="0.25">
      <c r="A35" s="2">
        <v>34</v>
      </c>
      <c r="B35">
        <v>18636.050781000002</v>
      </c>
      <c r="C35" s="3">
        <f t="shared" si="0"/>
        <v>251.59332009999343</v>
      </c>
      <c r="D35" s="4"/>
    </row>
    <row r="36" spans="1:4" x14ac:dyDescent="0.25">
      <c r="A36" s="2">
        <v>35</v>
      </c>
      <c r="B36">
        <v>18552.019531000002</v>
      </c>
      <c r="C36" s="3">
        <f t="shared" si="0"/>
        <v>167.56207009999343</v>
      </c>
      <c r="D36" s="4"/>
    </row>
    <row r="37" spans="1:4" x14ac:dyDescent="0.25">
      <c r="A37" s="2">
        <v>36</v>
      </c>
      <c r="B37">
        <v>18573.939452999999</v>
      </c>
      <c r="C37" s="3">
        <f t="shared" si="0"/>
        <v>189.48199209999075</v>
      </c>
      <c r="D37" s="4"/>
    </row>
    <row r="38" spans="1:4" x14ac:dyDescent="0.25">
      <c r="A38" s="2">
        <v>37</v>
      </c>
      <c r="B38">
        <v>18597.699218999998</v>
      </c>
      <c r="C38" s="3">
        <f t="shared" si="0"/>
        <v>213.24175809998997</v>
      </c>
      <c r="D38" s="4"/>
    </row>
    <row r="39" spans="1:4" x14ac:dyDescent="0.25">
      <c r="A39" s="2">
        <v>38</v>
      </c>
      <c r="B39">
        <v>18552.570312</v>
      </c>
      <c r="C39" s="3">
        <f t="shared" si="0"/>
        <v>168.11285109999153</v>
      </c>
      <c r="D39" s="4"/>
    </row>
    <row r="40" spans="1:4" x14ac:dyDescent="0.25">
      <c r="A40" s="2">
        <v>39</v>
      </c>
      <c r="B40">
        <v>18529.419922000001</v>
      </c>
      <c r="C40" s="3">
        <f t="shared" si="0"/>
        <v>144.96246109999265</v>
      </c>
      <c r="D40" s="4"/>
    </row>
    <row r="41" spans="1:4" x14ac:dyDescent="0.25">
      <c r="A41" s="2">
        <v>40</v>
      </c>
      <c r="B41">
        <v>18547.300781000002</v>
      </c>
      <c r="C41" s="3">
        <f t="shared" si="0"/>
        <v>162.84332009999343</v>
      </c>
      <c r="D41" s="4"/>
    </row>
    <row r="42" spans="1:4" x14ac:dyDescent="0.25">
      <c r="A42" s="2">
        <v>41</v>
      </c>
      <c r="B42">
        <v>18481.480468999998</v>
      </c>
      <c r="C42" s="3">
        <f t="shared" si="0"/>
        <v>97.023008099989966</v>
      </c>
      <c r="D42" s="4"/>
    </row>
    <row r="43" spans="1:4" x14ac:dyDescent="0.25">
      <c r="A43" s="2">
        <v>42</v>
      </c>
      <c r="B43">
        <v>18448.410156000002</v>
      </c>
      <c r="C43" s="3">
        <f t="shared" si="0"/>
        <v>63.952695099993434</v>
      </c>
      <c r="D43" s="4"/>
    </row>
    <row r="44" spans="1:4" x14ac:dyDescent="0.25">
      <c r="A44" s="2">
        <v>43</v>
      </c>
      <c r="B44">
        <v>18395.400390999999</v>
      </c>
      <c r="C44" s="3">
        <f t="shared" si="0"/>
        <v>10.942930099990917</v>
      </c>
      <c r="D44" s="4"/>
    </row>
    <row r="45" spans="1:4" x14ac:dyDescent="0.25">
      <c r="A45" s="2">
        <v>44</v>
      </c>
      <c r="B45">
        <v>18502.990234000001</v>
      </c>
      <c r="C45" s="3">
        <f t="shared" si="0"/>
        <v>118.53277309999248</v>
      </c>
      <c r="D45" s="4"/>
    </row>
    <row r="46" spans="1:4" x14ac:dyDescent="0.25">
      <c r="A46" s="2">
        <v>45</v>
      </c>
      <c r="B46">
        <v>18454.300781000002</v>
      </c>
      <c r="C46" s="3">
        <f t="shared" si="0"/>
        <v>69.843320099993434</v>
      </c>
      <c r="D46" s="4"/>
    </row>
    <row r="47" spans="1:4" x14ac:dyDescent="0.25">
      <c r="A47" s="2">
        <v>46</v>
      </c>
      <c r="B47">
        <v>18400.880859000001</v>
      </c>
      <c r="C47" s="3">
        <f t="shared" si="0"/>
        <v>16.423398099992482</v>
      </c>
      <c r="D47" s="4"/>
    </row>
    <row r="48" spans="1:4" x14ac:dyDescent="0.25">
      <c r="A48" s="2">
        <v>47</v>
      </c>
      <c r="B48">
        <v>18419.300781000002</v>
      </c>
      <c r="C48" s="3">
        <f t="shared" si="0"/>
        <v>34.843320099993434</v>
      </c>
      <c r="D48" s="4"/>
    </row>
    <row r="49" spans="1:4" x14ac:dyDescent="0.25">
      <c r="A49" s="2">
        <v>48</v>
      </c>
      <c r="B49">
        <v>18491.960938</v>
      </c>
      <c r="C49" s="3">
        <f t="shared" si="0"/>
        <v>107.50347709999187</v>
      </c>
      <c r="D49" s="4"/>
    </row>
    <row r="50" spans="1:4" x14ac:dyDescent="0.25">
      <c r="A50" s="2">
        <v>49</v>
      </c>
      <c r="B50">
        <v>18538.119140999999</v>
      </c>
      <c r="C50" s="3">
        <f t="shared" si="0"/>
        <v>153.66168009999092</v>
      </c>
      <c r="D50" s="4"/>
    </row>
    <row r="51" spans="1:4" x14ac:dyDescent="0.25">
      <c r="A51" s="2">
        <v>50</v>
      </c>
      <c r="B51">
        <v>18526.140625</v>
      </c>
      <c r="C51" s="3">
        <f t="shared" si="0"/>
        <v>141.6831640999917</v>
      </c>
      <c r="D51" s="4"/>
    </row>
  </sheetData>
  <dataConsolidate/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2021-05-12T08:49:37Z</dcterms:created>
  <dcterms:modified xsi:type="dcterms:W3CDTF">2021-05-15T10:34:27Z</dcterms:modified>
</cp:coreProperties>
</file>