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4dd54fdcc2a60a7/Documents/Stats/Art CosCorr/"/>
    </mc:Choice>
  </mc:AlternateContent>
  <xr:revisionPtr revIDLastSave="0" documentId="8_{6EFD9865-02A1-470A-8B76-8910801C703F}" xr6:coauthVersionLast="47" xr6:coauthVersionMax="47" xr10:uidLastSave="{00000000-0000-0000-0000-000000000000}"/>
  <bookViews>
    <workbookView xWindow="-28920" yWindow="-120" windowWidth="29040" windowHeight="15720" xr2:uid="{6573FFD8-85FE-441B-B1CD-AA391383B89B}"/>
  </bookViews>
  <sheets>
    <sheet name="Sheet1" sheetId="1" r:id="rId1"/>
    <sheet name="Sheet2" sheetId="2" r:id="rId2"/>
    <sheet name="Sheet3" sheetId="6" r:id="rId3"/>
    <sheet name="Sheet4" sheetId="4" r:id="rId4"/>
    <sheet name="Sheet5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4" l="1"/>
  <c r="D10" i="4"/>
  <c r="B8" i="4"/>
  <c r="D8" i="4"/>
  <c r="E16" i="7" a="1"/>
  <c r="E16" i="7" s="1"/>
  <c r="E13" i="7"/>
  <c r="B22" i="7"/>
  <c r="B16" i="7" a="1"/>
  <c r="B16" i="7" s="1"/>
  <c r="B13" i="7"/>
  <c r="D5" i="4"/>
  <c r="B5" i="4"/>
  <c r="B15" i="4"/>
  <c r="D14" i="4"/>
  <c r="B14" i="4"/>
  <c r="D13" i="4"/>
  <c r="B13" i="4"/>
  <c r="D12" i="4"/>
  <c r="B12" i="4"/>
  <c r="D11" i="4"/>
  <c r="B11" i="4"/>
  <c r="D9" i="4"/>
  <c r="B9" i="4"/>
  <c r="D7" i="4"/>
  <c r="B7" i="4"/>
  <c r="D6" i="4"/>
  <c r="B6" i="4"/>
  <c r="D4" i="4"/>
  <c r="B4" i="4"/>
  <c r="D3" i="4"/>
  <c r="B3" i="4"/>
  <c r="D2" i="4"/>
  <c r="B2" i="4"/>
  <c r="B29" i="2"/>
  <c r="B30" i="2" s="1"/>
  <c r="D16" i="1"/>
  <c r="D17" i="1" s="1"/>
  <c r="H16" i="6"/>
  <c r="H15" i="6"/>
  <c r="B17" i="7"/>
  <c r="E17" i="1"/>
  <c r="B23" i="7"/>
  <c r="C30" i="2"/>
  <c r="B20" i="7"/>
  <c r="C29" i="2"/>
  <c r="E16" i="1"/>
  <c r="E23" i="7"/>
  <c r="I16" i="6"/>
  <c r="E14" i="7"/>
  <c r="I15" i="6"/>
  <c r="E20" i="7"/>
  <c r="C2" i="4"/>
  <c r="B14" i="7"/>
  <c r="E2" i="4"/>
  <c r="E22" i="7" l="1"/>
  <c r="E19" i="7"/>
  <c r="D12" i="6"/>
  <c r="D11" i="6"/>
  <c r="D10" i="6" a="1"/>
  <c r="D10" i="6" s="1"/>
  <c r="H13" i="6" a="1"/>
  <c r="H13" i="6" s="1"/>
  <c r="D3" i="6" a="1"/>
  <c r="D3" i="6" s="1"/>
  <c r="D7" i="6" a="1"/>
  <c r="D7" i="6" s="1"/>
  <c r="D6" i="6" a="1"/>
  <c r="D6" i="6" s="1"/>
  <c r="D5" i="6" a="1"/>
  <c r="D5" i="6" s="1"/>
  <c r="D2" i="6"/>
  <c r="E2" i="6"/>
  <c r="I13" i="6"/>
  <c r="E10" i="6"/>
  <c r="E3" i="6"/>
  <c r="B26" i="2" l="1" a="1"/>
  <c r="B26" i="2" s="1"/>
  <c r="B25" i="2" a="1"/>
  <c r="B25" i="2" s="1"/>
  <c r="B24" i="2" a="1"/>
  <c r="B24" i="2" s="1"/>
  <c r="B20" i="2"/>
  <c r="B19" i="2"/>
  <c r="B18" i="2"/>
  <c r="B15" i="2"/>
  <c r="B14" i="2"/>
  <c r="B13" i="2"/>
  <c r="B12" i="2"/>
  <c r="B10" i="2"/>
  <c r="C7" i="2"/>
  <c r="B7" i="2"/>
  <c r="C6" i="2"/>
  <c r="F4" i="2" s="1"/>
  <c r="B6" i="2"/>
  <c r="D3" i="2" s="1"/>
  <c r="D13" i="1" a="1"/>
  <c r="D13" i="1" s="1"/>
  <c r="D12" i="1" a="1"/>
  <c r="D12" i="1" s="1"/>
  <c r="D11" i="1" a="1"/>
  <c r="D11" i="1" s="1"/>
  <c r="D14" i="1" s="1"/>
  <c r="D7" i="1"/>
  <c r="D6" i="1"/>
  <c r="D5" i="1"/>
  <c r="D8" i="1" s="1"/>
  <c r="D2" i="1"/>
  <c r="C25" i="2"/>
  <c r="E2" i="2"/>
  <c r="I4" i="2"/>
  <c r="I2" i="2"/>
  <c r="E11" i="1"/>
  <c r="E13" i="1"/>
  <c r="C15" i="2"/>
  <c r="G2" i="2"/>
  <c r="C21" i="2"/>
  <c r="E12" i="6"/>
  <c r="E13" i="6"/>
  <c r="E3" i="2"/>
  <c r="C24" i="2"/>
  <c r="G3" i="2"/>
  <c r="D6" i="2"/>
  <c r="C19" i="2"/>
  <c r="E4" i="2"/>
  <c r="E7" i="1"/>
  <c r="I5" i="2"/>
  <c r="C14" i="2"/>
  <c r="E7" i="6"/>
  <c r="E5" i="1"/>
  <c r="E11" i="6"/>
  <c r="C13" i="2"/>
  <c r="C26" i="2"/>
  <c r="C12" i="2"/>
  <c r="C27" i="2"/>
  <c r="E6" i="6"/>
  <c r="E14" i="1"/>
  <c r="B8" i="2"/>
  <c r="C10" i="2"/>
  <c r="C20" i="2"/>
  <c r="G5" i="2"/>
  <c r="E5" i="2"/>
  <c r="C18" i="2"/>
  <c r="E8" i="1"/>
  <c r="E6" i="1"/>
  <c r="E12" i="1"/>
  <c r="I3" i="2"/>
  <c r="E5" i="6"/>
  <c r="E8" i="6"/>
  <c r="G4" i="2"/>
  <c r="E2" i="1"/>
  <c r="D8" i="6" l="1"/>
  <c r="D13" i="6"/>
  <c r="B21" i="2"/>
  <c r="H2" i="2"/>
  <c r="H5" i="2"/>
  <c r="H4" i="2"/>
  <c r="H3" i="2"/>
  <c r="F3" i="2"/>
  <c r="F2" i="2"/>
  <c r="F5" i="2"/>
  <c r="D5" i="2"/>
  <c r="D4" i="2"/>
  <c r="D2" i="2"/>
  <c r="B27" i="2" l="1"/>
  <c r="B19" i="7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<sst xmlns="http://schemas.openxmlformats.org/spreadsheetml/2006/main" count="48" uniqueCount="29">
  <si>
    <t>X</t>
  </si>
  <si>
    <t>Y</t>
  </si>
  <si>
    <t>Correlation coefficient</t>
  </si>
  <si>
    <t>Cosine similarity - NOT!</t>
  </si>
  <si>
    <t>Stdz X</t>
  </si>
  <si>
    <t>Stdz Y</t>
  </si>
  <si>
    <t>Mean</t>
  </si>
  <si>
    <t>St Dev</t>
  </si>
  <si>
    <t>Stdz Y Alt</t>
  </si>
  <si>
    <t>Correl</t>
  </si>
  <si>
    <t>Dot prdct</t>
  </si>
  <si>
    <t>Mgnt x</t>
  </si>
  <si>
    <t>Mgnt y</t>
  </si>
  <si>
    <t>Cos sim</t>
  </si>
  <si>
    <t>NOT CORRECT!</t>
  </si>
  <si>
    <t>Correct!</t>
  </si>
  <si>
    <t>Radians</t>
  </si>
  <si>
    <t>Degrees</t>
  </si>
  <si>
    <t>Correl Coeff or Cos angle</t>
  </si>
  <si>
    <t>Angle radians</t>
  </si>
  <si>
    <t>Angle degrees</t>
  </si>
  <si>
    <t>Sheet 1 example</t>
  </si>
  <si>
    <t>Sheet 3 example</t>
  </si>
  <si>
    <t>x1</t>
  </si>
  <si>
    <t>y1</t>
  </si>
  <si>
    <t>x2</t>
  </si>
  <si>
    <t>y2</t>
  </si>
  <si>
    <t>Correl Coef</t>
  </si>
  <si>
    <t>Cos similarity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</si>
</sst>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0"/>
  </numFmts>
  <fonts count="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2" fillId="0" borderId="0" xfId="1" applyFont="1"/>
    <xf numFmtId="0" fontId="0" fillId="0" borderId="0" xfId="0" applyAlignment="1">
      <alignment horizontal="right"/>
    </xf>
    <xf numFmtId="0" fontId="0" fillId="2" borderId="0" xfId="0" applyFill="1"/>
    <xf numFmtId="0" fontId="0" fillId="3" borderId="0" xfId="0" quotePrefix="1" applyFill="1"/>
    <xf numFmtId="165" fontId="0" fillId="4" borderId="0" xfId="0" quotePrefix="1" applyNumberFormat="1" applyFill="1"/>
    <xf numFmtId="0" fontId="0" fillId="2" borderId="0" xfId="0" quotePrefix="1" applyFill="1"/>
    <xf numFmtId="0" fontId="0" fillId="0" borderId="0" xfId="0" quotePrefix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5" fontId="0" fillId="0" borderId="0" xfId="0" quotePrefix="1" applyNumberFormat="1"/>
    <xf numFmtId="0" fontId="0" fillId="5" borderId="0" xfId="0" applyFill="1"/>
    <xf numFmtId="1" fontId="0" fillId="0" borderId="0" xfId="0" applyNumberFormat="1"/>
    <xf numFmtId="2" fontId="0" fillId="0" borderId="0" xfId="0" applyNumberFormat="1"/>
  </cellXfs>
  <cellStyles count="2">
    <cellStyle name="Normal" xfId="0" builtinId="0"/>
    <cellStyle name="Normal 2" xfId="1" xr:uid="{AC6ED8B0-171B-44B0-A438-79EBC283F6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Sheet1!$A$1</c:f>
              <c:strCache>
                <c:ptCount val="1"/>
                <c:pt idx="0">
                  <c:v>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Sheet1!$A$2:$A$26</c:f>
              <c:numCache>
                <c:formatCode>0.0</c:formatCode>
                <c:ptCount val="25"/>
                <c:pt idx="0">
                  <c:v>75.103999999999999</c:v>
                </c:pt>
                <c:pt idx="1">
                  <c:v>75.263999999999996</c:v>
                </c:pt>
                <c:pt idx="2">
                  <c:v>75.138000000000005</c:v>
                </c:pt>
                <c:pt idx="3">
                  <c:v>75.007000000000005</c:v>
                </c:pt>
                <c:pt idx="4">
                  <c:v>75.075999999999993</c:v>
                </c:pt>
                <c:pt idx="5">
                  <c:v>75.337999999999994</c:v>
                </c:pt>
                <c:pt idx="6">
                  <c:v>75.174999999999997</c:v>
                </c:pt>
                <c:pt idx="7">
                  <c:v>75.302999999999997</c:v>
                </c:pt>
                <c:pt idx="8">
                  <c:v>75.375</c:v>
                </c:pt>
                <c:pt idx="9">
                  <c:v>75.561000000000007</c:v>
                </c:pt>
                <c:pt idx="10">
                  <c:v>75.593999999999994</c:v>
                </c:pt>
                <c:pt idx="11">
                  <c:v>75.632000000000005</c:v>
                </c:pt>
                <c:pt idx="12">
                  <c:v>75.549000000000007</c:v>
                </c:pt>
                <c:pt idx="13">
                  <c:v>75.519000000000005</c:v>
                </c:pt>
                <c:pt idx="14">
                  <c:v>75.557000000000002</c:v>
                </c:pt>
                <c:pt idx="15">
                  <c:v>75.552999999999997</c:v>
                </c:pt>
                <c:pt idx="16">
                  <c:v>75.712000000000003</c:v>
                </c:pt>
                <c:pt idx="17">
                  <c:v>75.760999999999996</c:v>
                </c:pt>
                <c:pt idx="18">
                  <c:v>75.832999999999998</c:v>
                </c:pt>
                <c:pt idx="19">
                  <c:v>76.105999999999995</c:v>
                </c:pt>
                <c:pt idx="20">
                  <c:v>76.126999999999995</c:v>
                </c:pt>
                <c:pt idx="21">
                  <c:v>76.057000000000002</c:v>
                </c:pt>
                <c:pt idx="22">
                  <c:v>76.113</c:v>
                </c:pt>
                <c:pt idx="23">
                  <c:v>76.049000000000007</c:v>
                </c:pt>
                <c:pt idx="24">
                  <c:v>76.102000000000004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08-4404-8202-385386F66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1806687"/>
        <c:axId val="1601807167"/>
      </c:lineChart>
      <c:catAx>
        <c:axId val="160180668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1807167"/>
        <c:crosses val="autoZero"/>
        <c:auto val="1"/>
        <c:lblAlgn val="ctr"/>
        <c:lblOffset val="100"/>
        <c:noMultiLvlLbl val="0"/>
      </c:catAx>
      <c:valAx>
        <c:axId val="1601807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18066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Sheet1!$B$2:$B$26</c:f>
              <c:numCache>
                <c:formatCode>General</c:formatCode>
                <c:ptCount val="25"/>
                <c:pt idx="0">
                  <c:v>7050</c:v>
                </c:pt>
                <c:pt idx="1">
                  <c:v>7770</c:v>
                </c:pt>
                <c:pt idx="2">
                  <c:v>7200</c:v>
                </c:pt>
                <c:pt idx="3">
                  <c:v>7210</c:v>
                </c:pt>
                <c:pt idx="4">
                  <c:v>7420</c:v>
                </c:pt>
                <c:pt idx="5">
                  <c:v>7380</c:v>
                </c:pt>
                <c:pt idx="6">
                  <c:v>7350</c:v>
                </c:pt>
                <c:pt idx="7">
                  <c:v>7260</c:v>
                </c:pt>
                <c:pt idx="8">
                  <c:v>7450</c:v>
                </c:pt>
                <c:pt idx="9">
                  <c:v>7250</c:v>
                </c:pt>
                <c:pt idx="10">
                  <c:v>7600</c:v>
                </c:pt>
                <c:pt idx="11">
                  <c:v>7650</c:v>
                </c:pt>
                <c:pt idx="12">
                  <c:v>7520</c:v>
                </c:pt>
                <c:pt idx="13">
                  <c:v>7690</c:v>
                </c:pt>
                <c:pt idx="14">
                  <c:v>7670</c:v>
                </c:pt>
                <c:pt idx="15">
                  <c:v>7790</c:v>
                </c:pt>
                <c:pt idx="16">
                  <c:v>7430</c:v>
                </c:pt>
                <c:pt idx="17">
                  <c:v>7720</c:v>
                </c:pt>
                <c:pt idx="18">
                  <c:v>7540</c:v>
                </c:pt>
                <c:pt idx="19">
                  <c:v>7330</c:v>
                </c:pt>
                <c:pt idx="20">
                  <c:v>7830</c:v>
                </c:pt>
                <c:pt idx="21">
                  <c:v>7680</c:v>
                </c:pt>
                <c:pt idx="22">
                  <c:v>8300</c:v>
                </c:pt>
                <c:pt idx="23">
                  <c:v>8010</c:v>
                </c:pt>
                <c:pt idx="24">
                  <c:v>8120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3E-4737-AC43-AD15B5CEC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5669807"/>
        <c:axId val="1615651087"/>
      </c:lineChart>
      <c:catAx>
        <c:axId val="161566980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5651087"/>
        <c:crosses val="autoZero"/>
        <c:auto val="1"/>
        <c:lblAlgn val="ctr"/>
        <c:lblOffset val="100"/>
        <c:noMultiLvlLbl val="0"/>
      </c:catAx>
      <c:valAx>
        <c:axId val="1615651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56698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Sheet1!$B$1</c:f>
              <c:strCache>
                <c:ptCount val="1"/>
                <c:pt idx="0">
                  <c:v>Y</c:v>
                </c:pt>
              </c:strCache>
            </c:strRef>
          </c:tx>
          <c:marker>
            <c:symbol val="none"/>
          </c:marker>
          <c:val>
            <c:numRef>
              <c:f>Sheet1!$B$2:$B$26</c:f>
              <c:numCache>
                <c:formatCode>General</c:formatCode>
                <c:ptCount val="25"/>
                <c:pt idx="0">
                  <c:v>7050</c:v>
                </c:pt>
                <c:pt idx="1">
                  <c:v>7770</c:v>
                </c:pt>
                <c:pt idx="2">
                  <c:v>7200</c:v>
                </c:pt>
                <c:pt idx="3">
                  <c:v>7210</c:v>
                </c:pt>
                <c:pt idx="4">
                  <c:v>7420</c:v>
                </c:pt>
                <c:pt idx="5">
                  <c:v>7380</c:v>
                </c:pt>
                <c:pt idx="6">
                  <c:v>7350</c:v>
                </c:pt>
                <c:pt idx="7">
                  <c:v>7260</c:v>
                </c:pt>
                <c:pt idx="8">
                  <c:v>7450</c:v>
                </c:pt>
                <c:pt idx="9">
                  <c:v>7250</c:v>
                </c:pt>
                <c:pt idx="10">
                  <c:v>7600</c:v>
                </c:pt>
                <c:pt idx="11">
                  <c:v>7650</c:v>
                </c:pt>
                <c:pt idx="12">
                  <c:v>7520</c:v>
                </c:pt>
                <c:pt idx="13">
                  <c:v>7690</c:v>
                </c:pt>
                <c:pt idx="14">
                  <c:v>7670</c:v>
                </c:pt>
                <c:pt idx="15">
                  <c:v>7790</c:v>
                </c:pt>
                <c:pt idx="16">
                  <c:v>7430</c:v>
                </c:pt>
                <c:pt idx="17">
                  <c:v>7720</c:v>
                </c:pt>
                <c:pt idx="18">
                  <c:v>7540</c:v>
                </c:pt>
                <c:pt idx="19">
                  <c:v>7330</c:v>
                </c:pt>
                <c:pt idx="20">
                  <c:v>7830</c:v>
                </c:pt>
                <c:pt idx="21">
                  <c:v>7680</c:v>
                </c:pt>
                <c:pt idx="22">
                  <c:v>8300</c:v>
                </c:pt>
                <c:pt idx="23">
                  <c:v>8010</c:v>
                </c:pt>
                <c:pt idx="24">
                  <c:v>8120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F5-43B5-89E3-CDE11E61B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01806687"/>
        <c:axId val="1601807167"/>
      </c:lineChart>
      <c:lineChart>
        <c:grouping val="standard"/>
        <c:varyColors val="0"/>
        <c:ser>
          <c:idx val="0"/>
          <c:order val="1"/>
          <c:tx>
            <c:strRef>
              <c:f>Sheet1!$A$1</c:f>
              <c:strCache>
                <c:ptCount val="1"/>
                <c:pt idx="0">
                  <c:v>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Sheet1!$A$2:$A$26</c:f>
              <c:numCache>
                <c:formatCode>0.0</c:formatCode>
                <c:ptCount val="25"/>
                <c:pt idx="0">
                  <c:v>75.103999999999999</c:v>
                </c:pt>
                <c:pt idx="1">
                  <c:v>75.263999999999996</c:v>
                </c:pt>
                <c:pt idx="2">
                  <c:v>75.138000000000005</c:v>
                </c:pt>
                <c:pt idx="3">
                  <c:v>75.007000000000005</c:v>
                </c:pt>
                <c:pt idx="4">
                  <c:v>75.075999999999993</c:v>
                </c:pt>
                <c:pt idx="5">
                  <c:v>75.337999999999994</c:v>
                </c:pt>
                <c:pt idx="6">
                  <c:v>75.174999999999997</c:v>
                </c:pt>
                <c:pt idx="7">
                  <c:v>75.302999999999997</c:v>
                </c:pt>
                <c:pt idx="8">
                  <c:v>75.375</c:v>
                </c:pt>
                <c:pt idx="9">
                  <c:v>75.561000000000007</c:v>
                </c:pt>
                <c:pt idx="10">
                  <c:v>75.593999999999994</c:v>
                </c:pt>
                <c:pt idx="11">
                  <c:v>75.632000000000005</c:v>
                </c:pt>
                <c:pt idx="12">
                  <c:v>75.549000000000007</c:v>
                </c:pt>
                <c:pt idx="13">
                  <c:v>75.519000000000005</c:v>
                </c:pt>
                <c:pt idx="14">
                  <c:v>75.557000000000002</c:v>
                </c:pt>
                <c:pt idx="15">
                  <c:v>75.552999999999997</c:v>
                </c:pt>
                <c:pt idx="16">
                  <c:v>75.712000000000003</c:v>
                </c:pt>
                <c:pt idx="17">
                  <c:v>75.760999999999996</c:v>
                </c:pt>
                <c:pt idx="18">
                  <c:v>75.832999999999998</c:v>
                </c:pt>
                <c:pt idx="19">
                  <c:v>76.105999999999995</c:v>
                </c:pt>
                <c:pt idx="20">
                  <c:v>76.126999999999995</c:v>
                </c:pt>
                <c:pt idx="21">
                  <c:v>76.057000000000002</c:v>
                </c:pt>
                <c:pt idx="22">
                  <c:v>76.113</c:v>
                </c:pt>
                <c:pt idx="23">
                  <c:v>76.049000000000007</c:v>
                </c:pt>
                <c:pt idx="24">
                  <c:v>76.102000000000004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F5-43B5-89E3-CDE11E61B9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5654447"/>
        <c:axId val="1615660207"/>
      </c:lineChart>
      <c:catAx>
        <c:axId val="160180668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1807167"/>
        <c:crosses val="autoZero"/>
        <c:auto val="1"/>
        <c:lblAlgn val="ctr"/>
        <c:lblOffset val="100"/>
        <c:noMultiLvlLbl val="0"/>
      </c:catAx>
      <c:valAx>
        <c:axId val="1601807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1806687"/>
        <c:crosses val="autoZero"/>
        <c:crossBetween val="between"/>
      </c:valAx>
      <c:valAx>
        <c:axId val="1615660207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crossAx val="1615654447"/>
        <c:crosses val="max"/>
        <c:crossBetween val="between"/>
      </c:valAx>
      <c:catAx>
        <c:axId val="1615654447"/>
        <c:scaling>
          <c:orientation val="minMax"/>
        </c:scaling>
        <c:delete val="1"/>
        <c:axPos val="b"/>
        <c:majorTickMark val="out"/>
        <c:minorTickMark val="none"/>
        <c:tickLblPos val="nextTo"/>
        <c:crossAx val="161566020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Sheet3!$A$1</c:f>
              <c:strCache>
                <c:ptCount val="1"/>
                <c:pt idx="0">
                  <c:v>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val>
            <c:numRef>
              <c:f>Sheet3!$A$2:$A$31</c:f>
              <c:numCache>
                <c:formatCode>General</c:formatCode>
                <c:ptCount val="30"/>
                <c:pt idx="0">
                  <c:v>59.4</c:v>
                </c:pt>
                <c:pt idx="1">
                  <c:v>59.3</c:v>
                </c:pt>
                <c:pt idx="2">
                  <c:v>59.4</c:v>
                </c:pt>
                <c:pt idx="3">
                  <c:v>59.7</c:v>
                </c:pt>
                <c:pt idx="4">
                  <c:v>59.8</c:v>
                </c:pt>
                <c:pt idx="5">
                  <c:v>59.7</c:v>
                </c:pt>
                <c:pt idx="6">
                  <c:v>59.7</c:v>
                </c:pt>
                <c:pt idx="7">
                  <c:v>59.8</c:v>
                </c:pt>
                <c:pt idx="8">
                  <c:v>59.8</c:v>
                </c:pt>
                <c:pt idx="9">
                  <c:v>59.9</c:v>
                </c:pt>
                <c:pt idx="10">
                  <c:v>59.8</c:v>
                </c:pt>
                <c:pt idx="11">
                  <c:v>59.8</c:v>
                </c:pt>
                <c:pt idx="12">
                  <c:v>59.6</c:v>
                </c:pt>
                <c:pt idx="13">
                  <c:v>59.6</c:v>
                </c:pt>
                <c:pt idx="14">
                  <c:v>59.9</c:v>
                </c:pt>
                <c:pt idx="15">
                  <c:v>60.1</c:v>
                </c:pt>
                <c:pt idx="16">
                  <c:v>60.3</c:v>
                </c:pt>
                <c:pt idx="17">
                  <c:v>60.4</c:v>
                </c:pt>
                <c:pt idx="18">
                  <c:v>60.5</c:v>
                </c:pt>
                <c:pt idx="19">
                  <c:v>60.5</c:v>
                </c:pt>
                <c:pt idx="20">
                  <c:v>60.4</c:v>
                </c:pt>
                <c:pt idx="21">
                  <c:v>60.2</c:v>
                </c:pt>
                <c:pt idx="22">
                  <c:v>60.2</c:v>
                </c:pt>
                <c:pt idx="23">
                  <c:v>60.2</c:v>
                </c:pt>
                <c:pt idx="24">
                  <c:v>60.4</c:v>
                </c:pt>
                <c:pt idx="25">
                  <c:v>60.4</c:v>
                </c:pt>
                <c:pt idx="26">
                  <c:v>60.5</c:v>
                </c:pt>
                <c:pt idx="27">
                  <c:v>60.7</c:v>
                </c:pt>
                <c:pt idx="28">
                  <c:v>60.7</c:v>
                </c:pt>
                <c:pt idx="29">
                  <c:v>60.6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F6-4DFC-BB16-0CF4F49CC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692255"/>
        <c:axId val="1622674015"/>
      </c:lineChart>
      <c:lineChart>
        <c:grouping val="standard"/>
        <c:varyColors val="0"/>
        <c:ser>
          <c:idx val="1"/>
          <c:order val="1"/>
          <c:tx>
            <c:strRef>
              <c:f>Sheet3!$B$1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val>
            <c:numRef>
              <c:f>Sheet3!$B$2:$B$31</c:f>
              <c:numCache>
                <c:formatCode>General</c:formatCode>
                <c:ptCount val="30"/>
                <c:pt idx="0">
                  <c:v>5300</c:v>
                </c:pt>
                <c:pt idx="1">
                  <c:v>4970</c:v>
                </c:pt>
                <c:pt idx="2">
                  <c:v>4970</c:v>
                </c:pt>
                <c:pt idx="3">
                  <c:v>5020</c:v>
                </c:pt>
                <c:pt idx="4">
                  <c:v>4980</c:v>
                </c:pt>
                <c:pt idx="5">
                  <c:v>5020</c:v>
                </c:pt>
                <c:pt idx="6">
                  <c:v>5130</c:v>
                </c:pt>
                <c:pt idx="7">
                  <c:v>5130</c:v>
                </c:pt>
                <c:pt idx="8">
                  <c:v>5250</c:v>
                </c:pt>
                <c:pt idx="9">
                  <c:v>5150</c:v>
                </c:pt>
                <c:pt idx="10">
                  <c:v>5420</c:v>
                </c:pt>
                <c:pt idx="11">
                  <c:v>5440</c:v>
                </c:pt>
                <c:pt idx="12">
                  <c:v>5640</c:v>
                </c:pt>
                <c:pt idx="13">
                  <c:v>5470</c:v>
                </c:pt>
                <c:pt idx="14">
                  <c:v>5810</c:v>
                </c:pt>
                <c:pt idx="15">
                  <c:v>5530</c:v>
                </c:pt>
                <c:pt idx="16">
                  <c:v>5380</c:v>
                </c:pt>
                <c:pt idx="17">
                  <c:v>5490</c:v>
                </c:pt>
                <c:pt idx="18">
                  <c:v>5510</c:v>
                </c:pt>
                <c:pt idx="19">
                  <c:v>5700</c:v>
                </c:pt>
                <c:pt idx="20">
                  <c:v>5480</c:v>
                </c:pt>
                <c:pt idx="21">
                  <c:v>5810</c:v>
                </c:pt>
                <c:pt idx="22">
                  <c:v>5720</c:v>
                </c:pt>
                <c:pt idx="23">
                  <c:v>5810</c:v>
                </c:pt>
                <c:pt idx="24">
                  <c:v>5900</c:v>
                </c:pt>
                <c:pt idx="25">
                  <c:v>5610</c:v>
                </c:pt>
                <c:pt idx="26">
                  <c:v>5940</c:v>
                </c:pt>
                <c:pt idx="27">
                  <c:v>6150</c:v>
                </c:pt>
                <c:pt idx="28">
                  <c:v>6170</c:v>
                </c:pt>
                <c:pt idx="29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F6-4DFC-BB16-0CF4F49CC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4501455"/>
        <c:axId val="1614493295"/>
      </c:lineChart>
      <c:catAx>
        <c:axId val="162269225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2674015"/>
        <c:crosses val="autoZero"/>
        <c:auto val="1"/>
        <c:lblAlgn val="ctr"/>
        <c:lblOffset val="100"/>
        <c:noMultiLvlLbl val="0"/>
      </c:catAx>
      <c:valAx>
        <c:axId val="1622674015"/>
        <c:scaling>
          <c:orientation val="minMax"/>
          <c:max val="61"/>
          <c:min val="5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2692255"/>
        <c:crosses val="autoZero"/>
        <c:crossBetween val="between"/>
      </c:valAx>
      <c:valAx>
        <c:axId val="1614493295"/>
        <c:scaling>
          <c:orientation val="minMax"/>
          <c:max val="6200"/>
          <c:min val="490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4501455"/>
        <c:crosses val="max"/>
        <c:crossBetween val="between"/>
      </c:valAx>
      <c:catAx>
        <c:axId val="1614501455"/>
        <c:scaling>
          <c:orientation val="minMax"/>
        </c:scaling>
        <c:delete val="1"/>
        <c:axPos val="b"/>
        <c:majorTickMark val="out"/>
        <c:minorTickMark val="none"/>
        <c:tickLblPos val="nextTo"/>
        <c:crossAx val="161449329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Sheet3!$A$2:$A$31</c:f>
              <c:numCache>
                <c:formatCode>General</c:formatCode>
                <c:ptCount val="30"/>
                <c:pt idx="0">
                  <c:v>59.4</c:v>
                </c:pt>
                <c:pt idx="1">
                  <c:v>59.3</c:v>
                </c:pt>
                <c:pt idx="2">
                  <c:v>59.4</c:v>
                </c:pt>
                <c:pt idx="3">
                  <c:v>59.7</c:v>
                </c:pt>
                <c:pt idx="4">
                  <c:v>59.8</c:v>
                </c:pt>
                <c:pt idx="5">
                  <c:v>59.7</c:v>
                </c:pt>
                <c:pt idx="6">
                  <c:v>59.7</c:v>
                </c:pt>
                <c:pt idx="7">
                  <c:v>59.8</c:v>
                </c:pt>
                <c:pt idx="8">
                  <c:v>59.8</c:v>
                </c:pt>
                <c:pt idx="9">
                  <c:v>59.9</c:v>
                </c:pt>
                <c:pt idx="10">
                  <c:v>59.8</c:v>
                </c:pt>
                <c:pt idx="11">
                  <c:v>59.8</c:v>
                </c:pt>
                <c:pt idx="12">
                  <c:v>59.6</c:v>
                </c:pt>
                <c:pt idx="13">
                  <c:v>59.6</c:v>
                </c:pt>
                <c:pt idx="14">
                  <c:v>59.9</c:v>
                </c:pt>
                <c:pt idx="15">
                  <c:v>60.1</c:v>
                </c:pt>
                <c:pt idx="16">
                  <c:v>60.3</c:v>
                </c:pt>
                <c:pt idx="17">
                  <c:v>60.4</c:v>
                </c:pt>
                <c:pt idx="18">
                  <c:v>60.5</c:v>
                </c:pt>
                <c:pt idx="19">
                  <c:v>60.5</c:v>
                </c:pt>
                <c:pt idx="20">
                  <c:v>60.4</c:v>
                </c:pt>
                <c:pt idx="21">
                  <c:v>60.2</c:v>
                </c:pt>
                <c:pt idx="22">
                  <c:v>60.2</c:v>
                </c:pt>
                <c:pt idx="23">
                  <c:v>60.2</c:v>
                </c:pt>
                <c:pt idx="24">
                  <c:v>60.4</c:v>
                </c:pt>
                <c:pt idx="25">
                  <c:v>60.4</c:v>
                </c:pt>
                <c:pt idx="26">
                  <c:v>60.5</c:v>
                </c:pt>
                <c:pt idx="27">
                  <c:v>60.7</c:v>
                </c:pt>
                <c:pt idx="28">
                  <c:v>60.7</c:v>
                </c:pt>
                <c:pt idx="29">
                  <c:v>60.6</c:v>
                </c:pt>
              </c:numCache>
            </c:numRef>
          </c:xVal>
          <c:yVal>
            <c:numRef>
              <c:f>Sheet3!$B$2:$B$31</c:f>
              <c:numCache>
                <c:formatCode>General</c:formatCode>
                <c:ptCount val="30"/>
                <c:pt idx="0">
                  <c:v>5300</c:v>
                </c:pt>
                <c:pt idx="1">
                  <c:v>4970</c:v>
                </c:pt>
                <c:pt idx="2">
                  <c:v>4970</c:v>
                </c:pt>
                <c:pt idx="3">
                  <c:v>5020</c:v>
                </c:pt>
                <c:pt idx="4">
                  <c:v>4980</c:v>
                </c:pt>
                <c:pt idx="5">
                  <c:v>5020</c:v>
                </c:pt>
                <c:pt idx="6">
                  <c:v>5130</c:v>
                </c:pt>
                <c:pt idx="7">
                  <c:v>5130</c:v>
                </c:pt>
                <c:pt idx="8">
                  <c:v>5250</c:v>
                </c:pt>
                <c:pt idx="9">
                  <c:v>5150</c:v>
                </c:pt>
                <c:pt idx="10">
                  <c:v>5420</c:v>
                </c:pt>
                <c:pt idx="11">
                  <c:v>5440</c:v>
                </c:pt>
                <c:pt idx="12">
                  <c:v>5640</c:v>
                </c:pt>
                <c:pt idx="13">
                  <c:v>5470</c:v>
                </c:pt>
                <c:pt idx="14">
                  <c:v>5810</c:v>
                </c:pt>
                <c:pt idx="15">
                  <c:v>5530</c:v>
                </c:pt>
                <c:pt idx="16">
                  <c:v>5380</c:v>
                </c:pt>
                <c:pt idx="17">
                  <c:v>5490</c:v>
                </c:pt>
                <c:pt idx="18">
                  <c:v>5510</c:v>
                </c:pt>
                <c:pt idx="19">
                  <c:v>5700</c:v>
                </c:pt>
                <c:pt idx="20">
                  <c:v>5480</c:v>
                </c:pt>
                <c:pt idx="21">
                  <c:v>5810</c:v>
                </c:pt>
                <c:pt idx="22">
                  <c:v>5720</c:v>
                </c:pt>
                <c:pt idx="23">
                  <c:v>5810</c:v>
                </c:pt>
                <c:pt idx="24">
                  <c:v>5900</c:v>
                </c:pt>
                <c:pt idx="25">
                  <c:v>5610</c:v>
                </c:pt>
                <c:pt idx="26">
                  <c:v>5940</c:v>
                </c:pt>
                <c:pt idx="27">
                  <c:v>6150</c:v>
                </c:pt>
                <c:pt idx="28">
                  <c:v>6170</c:v>
                </c:pt>
                <c:pt idx="29">
                  <c:v>6080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2B2-403C-95AC-2E354692B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1913663"/>
        <c:axId val="2011916063"/>
      </c:scatterChart>
      <c:valAx>
        <c:axId val="201191366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1916063"/>
        <c:crosses val="autoZero"/>
        <c:crossBetween val="midCat"/>
      </c:valAx>
      <c:valAx>
        <c:axId val="2011916063"/>
        <c:scaling>
          <c:orientation val="minMax"/>
          <c:min val="4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19136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Variables x1 and y1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Sheet5!$B$1</c:f>
              <c:strCache>
                <c:ptCount val="1"/>
                <c:pt idx="0">
                  <c:v>x1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Sheet5!$B$2:$B$11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4-4DA7-85AF-7341312751D1}"/>
            </c:ext>
          </c:extLst>
        </c:ser>
        <c:ser>
          <c:idx val="1"/>
          <c:order val="1"/>
          <c:tx>
            <c:strRef>
              <c:f>Sheet5!$C$1</c:f>
              <c:strCache>
                <c:ptCount val="1"/>
                <c:pt idx="0">
                  <c:v>y1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Sheet5!$C$2:$C$11</c:f>
              <c:numCache>
                <c:formatCode>General</c:formatCode>
                <c:ptCount val="10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94-4DA7-85AF-7341312751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36048096"/>
        <c:axId val="1336045696"/>
      </c:lineChart>
      <c:catAx>
        <c:axId val="1336048096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6045696"/>
        <c:crosses val="autoZero"/>
        <c:auto val="1"/>
        <c:lblAlgn val="ctr"/>
        <c:lblOffset val="100"/>
        <c:noMultiLvlLbl val="0"/>
      </c:catAx>
      <c:valAx>
        <c:axId val="1336045696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6048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Variables x2 and y2</a:t>
            </a:r>
            <a:endParaRPr lang="en-GB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Sheet5!$E$1</c:f>
              <c:strCache>
                <c:ptCount val="1"/>
                <c:pt idx="0">
                  <c:v>x2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Sheet5!$E$2:$E$11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D3-4AF2-BF52-F0C8C3F4DFDC}"/>
            </c:ext>
          </c:extLst>
        </c:ser>
        <c:ser>
          <c:idx val="1"/>
          <c:order val="1"/>
          <c:tx>
            <c:strRef>
              <c:f>Sheet5!$F$1</c:f>
              <c:strCache>
                <c:ptCount val="1"/>
                <c:pt idx="0">
                  <c:v>y2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Sheet5!$F$2:$F$11</c:f>
              <c:numCache>
                <c:formatCode>General</c:formatCode>
                <c:ptCount val="10"/>
                <c:pt idx="0">
                  <c:v>2.5</c:v>
                </c:pt>
                <c:pt idx="1">
                  <c:v>3</c:v>
                </c:pt>
                <c:pt idx="2">
                  <c:v>3.5</c:v>
                </c:pt>
                <c:pt idx="3">
                  <c:v>4</c:v>
                </c:pt>
                <c:pt idx="4">
                  <c:v>4.5</c:v>
                </c:pt>
                <c:pt idx="5">
                  <c:v>5</c:v>
                </c:pt>
                <c:pt idx="6">
                  <c:v>5.5</c:v>
                </c:pt>
                <c:pt idx="7">
                  <c:v>6</c:v>
                </c:pt>
                <c:pt idx="8">
                  <c:v>6.5</c:v>
                </c:pt>
                <c:pt idx="9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D3-4AF2-BF52-F0C8C3F4D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5567808"/>
        <c:axId val="1325565888"/>
      </c:lineChart>
      <c:catAx>
        <c:axId val="13255678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5565888"/>
        <c:crosses val="autoZero"/>
        <c:auto val="1"/>
        <c:lblAlgn val="ctr"/>
        <c:lblOffset val="100"/>
        <c:noMultiLvlLbl val="0"/>
      </c:catAx>
      <c:valAx>
        <c:axId val="1325565888"/>
        <c:scaling>
          <c:orientation val="minMax"/>
          <c:max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5567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17</xdr:row>
      <xdr:rowOff>180975</xdr:rowOff>
    </xdr:from>
    <xdr:to>
      <xdr:col>9</xdr:col>
      <xdr:colOff>409575</xdr:colOff>
      <xdr:row>32</xdr:row>
      <xdr:rowOff>66675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846B422-D775-4B16-BB54-C22E638A6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561975</xdr:colOff>
      <xdr:row>18</xdr:row>
      <xdr:rowOff>19050</xdr:rowOff>
    </xdr:from>
    <xdr:to>
      <xdr:col>17</xdr:col>
      <xdr:colOff>257175</xdr:colOff>
      <xdr:row>32</xdr:row>
      <xdr:rowOff>95250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1DB2387-2938-4EA6-9413-89DF6C6F2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28575</xdr:colOff>
      <xdr:row>18</xdr:row>
      <xdr:rowOff>0</xdr:rowOff>
    </xdr:from>
    <xdr:to>
      <xdr:col>25</xdr:col>
      <xdr:colOff>333375</xdr:colOff>
      <xdr:row>32</xdr:row>
      <xdr:rowOff>76200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8CE40352-8305-44CD-919C-AA7A655568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17</xdr:row>
      <xdr:rowOff>123825</xdr:rowOff>
    </xdr:from>
    <xdr:to>
      <xdr:col>9</xdr:col>
      <xdr:colOff>457200</xdr:colOff>
      <xdr:row>32</xdr:row>
      <xdr:rowOff>9525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C3FACF1-2D0B-4286-8F9B-93FEEA875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80962</xdr:colOff>
      <xdr:row>17</xdr:row>
      <xdr:rowOff>95250</xdr:rowOff>
    </xdr:from>
    <xdr:to>
      <xdr:col>17</xdr:col>
      <xdr:colOff>385762</xdr:colOff>
      <xdr:row>31</xdr:row>
      <xdr:rowOff>171450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5AF7FBE-0708-4272-9F6A-8DE6CDE46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590550</xdr:colOff>
      <xdr:row>0</xdr:row>
      <xdr:rowOff>133348</xdr:rowOff>
    </xdr:from>
    <xdr:to>
      <xdr:col>20</xdr:col>
      <xdr:colOff>285750</xdr:colOff>
      <xdr:row>27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54D10A-0445-5761-8244-44CDD527D3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361950</xdr:colOff>
      <xdr:row>0</xdr:row>
      <xdr:rowOff>123824</xdr:rowOff>
    </xdr:from>
    <xdr:to>
      <xdr:col>28</xdr:col>
      <xdr:colOff>57150</xdr:colOff>
      <xdr:row>26</xdr:row>
      <xdr:rowOff>190499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1E15E52-3C34-F482-5A92-4994DC475F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A70FB-6D28-42A9-AE6D-76F93D2D7795}">
  <dimension ref="A1:E26"/>
  <sheetViews>
    <sheetView tabSelected="1" workbookViewId="0">
      <selection activeCell="H1" sqref="H1"/>
    </sheetView>
  </sheetViews>
  <sheetFormatPr defaultRowHeight="15" x14ac:dyDescent="0.25"/>
  <cols>
    <col min="3" max="3" width="25.85546875" customWidth="1"/>
    <col min="4" max="4" width="16.7109375" customWidth="1"/>
  </cols>
  <sheetData>
    <row r="1" spans="1:5" x14ac:dyDescent="0.25">
      <c r="A1" s="1" t="s">
        <v>0</v>
      </c>
      <c r="B1" s="1" t="s">
        <v>1</v>
      </c>
    </row>
    <row r="2" spans="1:5" x14ac:dyDescent="0.25">
      <c r="A2" s="2">
        <v>75.103999999999999</v>
      </c>
      <c r="B2" s="3">
        <v>7050</v>
      </c>
      <c r="C2" s="4" t="s">
        <v>2</v>
      </c>
      <c r="D2" s="5">
        <f>CORREL(A2:A26,B2:B26)</f>
        <v>0.69490600026319027</v>
      </c>
      <c r="E2" t="str">
        <f ca="1">_xlfn.FORMULATEXT(D2)</f>
        <v>=CORREL(A2:A26,B2:B26)</v>
      </c>
    </row>
    <row r="3" spans="1:5" x14ac:dyDescent="0.25">
      <c r="A3" s="2">
        <v>75.263999999999996</v>
      </c>
      <c r="B3" s="3">
        <v>7770</v>
      </c>
    </row>
    <row r="4" spans="1:5" x14ac:dyDescent="0.25">
      <c r="A4" s="2">
        <v>75.138000000000005</v>
      </c>
      <c r="B4" s="3">
        <v>7200</v>
      </c>
    </row>
    <row r="5" spans="1:5" x14ac:dyDescent="0.25">
      <c r="A5" s="2">
        <v>75.007000000000005</v>
      </c>
      <c r="B5" s="3">
        <v>7210</v>
      </c>
      <c r="C5" s="4" t="s">
        <v>3</v>
      </c>
      <c r="D5" s="6">
        <f>SUMPRODUCT(A2:A26,B2:B26)</f>
        <v>14303866.470000001</v>
      </c>
      <c r="E5" t="str">
        <f ca="1">_xlfn.FORMULATEXT(D5)</f>
        <v>=SUMPRODUCT(A2:A26,B2:B26)</v>
      </c>
    </row>
    <row r="6" spans="1:5" x14ac:dyDescent="0.25">
      <c r="A6" s="2">
        <v>75.075999999999993</v>
      </c>
      <c r="B6" s="3">
        <v>7420</v>
      </c>
      <c r="D6" s="7">
        <f>SQRT(SUMPRODUCT(A2:A26,A2:A26))</f>
        <v>377.92516537933801</v>
      </c>
      <c r="E6" t="str">
        <f t="shared" ref="E6:E8" ca="1" si="0">_xlfn.FORMULATEXT(D6)</f>
        <v>=SQRT(SUMPRODUCT(A2:A26,A2:A26))</v>
      </c>
    </row>
    <row r="7" spans="1:5" x14ac:dyDescent="0.25">
      <c r="A7" s="2">
        <v>75.337999999999994</v>
      </c>
      <c r="B7" s="3">
        <v>7380</v>
      </c>
      <c r="D7" s="7">
        <f>SQRT(SUMPRODUCT(B2:B26,B2:B26))</f>
        <v>37872.905882701947</v>
      </c>
      <c r="E7" t="str">
        <f t="shared" ca="1" si="0"/>
        <v>=SQRT(SUMPRODUCT(B2:B26,B2:B26))</v>
      </c>
    </row>
    <row r="8" spans="1:5" x14ac:dyDescent="0.25">
      <c r="A8" s="2">
        <v>75.174999999999997</v>
      </c>
      <c r="B8" s="3">
        <v>7350</v>
      </c>
      <c r="D8" s="8">
        <f>D5/(D6*D7)</f>
        <v>0.99935319857673899</v>
      </c>
      <c r="E8" t="str">
        <f t="shared" ca="1" si="0"/>
        <v>=D5/(D6*D7)</v>
      </c>
    </row>
    <row r="9" spans="1:5" x14ac:dyDescent="0.25">
      <c r="A9" s="2">
        <v>75.302999999999997</v>
      </c>
      <c r="B9" s="3">
        <v>7260</v>
      </c>
      <c r="D9" s="9"/>
    </row>
    <row r="10" spans="1:5" x14ac:dyDescent="0.25">
      <c r="A10" s="2">
        <v>75.375</v>
      </c>
      <c r="B10" s="3">
        <v>7450</v>
      </c>
      <c r="D10" s="9"/>
    </row>
    <row r="11" spans="1:5" x14ac:dyDescent="0.25">
      <c r="A11" s="2">
        <v>75.561000000000007</v>
      </c>
      <c r="B11" s="3">
        <v>7250</v>
      </c>
      <c r="C11" s="4" t="s">
        <v>3</v>
      </c>
      <c r="D11" s="6" cm="1">
        <f t="array" ref="D11">SUMPRODUCT((STANDARDIZE(A2:A26,AVERAGE($A$2:$A$26),_xlfn.STDEV.S($A$2:$A$26))),(STANDARDIZE(B2:B26,AVERAGE($B$2:$B$26),_xlfn.STDEV.S($B$2:$B$26))))</f>
        <v>16.677744006316566</v>
      </c>
      <c r="E11" t="str">
        <f t="shared" ref="E11:E14" ca="1" si="1">_xlfn.FORMULATEXT(D11)</f>
        <v>=SUMPRODUCT((STANDARDIZE(A2:A26,AVERAGE($A$2:$A$26),STDEV.S($A$2:$A$26))),(STANDARDIZE(B2:B26,AVERAGE($B$2:$B$26),STDEV.S($B$2:$B$26))))</v>
      </c>
    </row>
    <row r="12" spans="1:5" x14ac:dyDescent="0.25">
      <c r="A12" s="2">
        <v>75.593999999999994</v>
      </c>
      <c r="B12" s="3">
        <v>7600</v>
      </c>
      <c r="D12" s="7" cm="1">
        <f t="array" ref="D12">SQRT(SUMPRODUCT(STANDARDIZE(A2:A26,AVERAGE($A$2:$A$26),_xlfn.STDEV.S($A$2:$A$26)),(STANDARDIZE(A2:A26,AVERAGE($A$2:$A$26),_xlfn.STDEV.S($A$2:$A$26)))))</f>
        <v>4.8989794855663558</v>
      </c>
      <c r="E12" t="str">
        <f t="shared" ca="1" si="1"/>
        <v>=SQRT(SUMPRODUCT(STANDARDIZE(A2:A26,AVERAGE($A$2:$A$26),STDEV.S($A$2:$A$26)),(STANDARDIZE(A2:A26,AVERAGE($A$2:$A$26),STDEV.S($A$2:$A$26)))))</v>
      </c>
    </row>
    <row r="13" spans="1:5" x14ac:dyDescent="0.25">
      <c r="A13" s="2">
        <v>75.632000000000005</v>
      </c>
      <c r="B13" s="3">
        <v>7650</v>
      </c>
      <c r="D13" s="7" cm="1">
        <f t="array" ref="D13">SQRT(SUMPRODUCT(STANDARDIZE(B2:B26,AVERAGE($B$2:$B$26),_xlfn.STDEV.S($B$2:$B$26)),(STANDARDIZE(B2:B26,AVERAGE($B$2:$B$26),_xlfn.STDEV.S($B$2:$B$26)))))</f>
        <v>4.8989794855663567</v>
      </c>
      <c r="E13" t="str">
        <f t="shared" ca="1" si="1"/>
        <v>=SQRT(SUMPRODUCT(STANDARDIZE(B2:B26,AVERAGE($B$2:$B$26),STDEV.S($B$2:$B$26)),(STANDARDIZE(B2:B26,AVERAGE($B$2:$B$26),STDEV.S($B$2:$B$26)))))</v>
      </c>
    </row>
    <row r="14" spans="1:5" x14ac:dyDescent="0.25">
      <c r="A14" s="2">
        <v>75.549000000000007</v>
      </c>
      <c r="B14" s="3">
        <v>7520</v>
      </c>
      <c r="D14" s="8">
        <f>D11/(D12*D13)</f>
        <v>0.69490600026319027</v>
      </c>
      <c r="E14" t="str">
        <f t="shared" ca="1" si="1"/>
        <v>=D11/(D12*D13)</v>
      </c>
    </row>
    <row r="15" spans="1:5" x14ac:dyDescent="0.25">
      <c r="A15" s="2">
        <v>75.519000000000005</v>
      </c>
      <c r="B15" s="3">
        <v>7690</v>
      </c>
    </row>
    <row r="16" spans="1:5" x14ac:dyDescent="0.25">
      <c r="A16" s="2">
        <v>75.557000000000002</v>
      </c>
      <c r="B16" s="3">
        <v>7670</v>
      </c>
      <c r="C16" s="4" t="s">
        <v>16</v>
      </c>
      <c r="D16">
        <f>ACOS(D14)</f>
        <v>0.80250715273411555</v>
      </c>
      <c r="E16" t="str">
        <f ca="1">_xlfn.FORMULATEXT(D16)</f>
        <v>=ACOS(D14)</v>
      </c>
    </row>
    <row r="17" spans="1:5" x14ac:dyDescent="0.25">
      <c r="A17" s="2">
        <v>75.552999999999997</v>
      </c>
      <c r="B17" s="3">
        <v>7790</v>
      </c>
      <c r="C17" s="4" t="s">
        <v>17</v>
      </c>
      <c r="D17">
        <f>DEGREES(ACOS(D16))</f>
        <v>36.629810802246141</v>
      </c>
      <c r="E17" t="str">
        <f ca="1">_xlfn.FORMULATEXT(D17)</f>
        <v>=DEGREES(ACOS(D16))</v>
      </c>
    </row>
    <row r="18" spans="1:5" x14ac:dyDescent="0.25">
      <c r="A18" s="2">
        <v>75.712000000000003</v>
      </c>
      <c r="B18" s="3">
        <v>7430</v>
      </c>
    </row>
    <row r="19" spans="1:5" x14ac:dyDescent="0.25">
      <c r="A19" s="2">
        <v>75.760999999999996</v>
      </c>
      <c r="B19" s="3">
        <v>7720</v>
      </c>
    </row>
    <row r="20" spans="1:5" x14ac:dyDescent="0.25">
      <c r="A20" s="2">
        <v>75.832999999999998</v>
      </c>
      <c r="B20" s="3">
        <v>7540</v>
      </c>
    </row>
    <row r="21" spans="1:5" x14ac:dyDescent="0.25">
      <c r="A21" s="2">
        <v>76.105999999999995</v>
      </c>
      <c r="B21" s="3">
        <v>7330</v>
      </c>
    </row>
    <row r="22" spans="1:5" x14ac:dyDescent="0.25">
      <c r="A22" s="2">
        <v>76.126999999999995</v>
      </c>
      <c r="B22" s="3">
        <v>7830</v>
      </c>
    </row>
    <row r="23" spans="1:5" x14ac:dyDescent="0.25">
      <c r="A23" s="2">
        <v>76.057000000000002</v>
      </c>
      <c r="B23" s="3">
        <v>7680</v>
      </c>
    </row>
    <row r="24" spans="1:5" x14ac:dyDescent="0.25">
      <c r="A24" s="2">
        <v>76.113</v>
      </c>
      <c r="B24" s="3">
        <v>8300</v>
      </c>
    </row>
    <row r="25" spans="1:5" x14ac:dyDescent="0.25">
      <c r="A25" s="2">
        <v>76.049000000000007</v>
      </c>
      <c r="B25" s="3">
        <v>8010</v>
      </c>
    </row>
    <row r="26" spans="1:5" x14ac:dyDescent="0.25">
      <c r="A26" s="2">
        <v>76.102000000000004</v>
      </c>
      <c r="B26" s="3">
        <v>8120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F7918-4E4D-4307-9EF8-9E33D9C63546}">
  <dimension ref="A1:I30"/>
  <sheetViews>
    <sheetView workbookViewId="0">
      <selection activeCell="J1" sqref="J1"/>
    </sheetView>
  </sheetViews>
  <sheetFormatPr defaultRowHeight="15" x14ac:dyDescent="0.25"/>
  <cols>
    <col min="1" max="1" width="10.5703125" customWidth="1"/>
    <col min="2" max="2" width="12.7109375" bestFit="1" customWidth="1"/>
    <col min="4" max="4" width="15.28515625" customWidth="1"/>
    <col min="5" max="5" width="16.140625" customWidth="1"/>
    <col min="7" max="7" width="16.85546875" customWidth="1"/>
    <col min="8" max="8" width="8.85546875" customWidth="1"/>
    <col min="9" max="9" width="29.140625" customWidth="1"/>
    <col min="10" max="10" width="11" customWidth="1"/>
  </cols>
  <sheetData>
    <row r="1" spans="1:9" x14ac:dyDescent="0.25">
      <c r="B1" s="16" t="s">
        <v>0</v>
      </c>
      <c r="C1" s="17" t="s">
        <v>1</v>
      </c>
      <c r="D1" t="s">
        <v>4</v>
      </c>
      <c r="F1" t="s">
        <v>5</v>
      </c>
      <c r="H1" t="s">
        <v>8</v>
      </c>
    </row>
    <row r="2" spans="1:9" x14ac:dyDescent="0.25">
      <c r="B2" s="10">
        <v>2</v>
      </c>
      <c r="C2" s="11">
        <v>5</v>
      </c>
      <c r="D2">
        <f>(B2-$B$6)/$B$7</f>
        <v>-1.1618950038622251</v>
      </c>
      <c r="E2" t="str">
        <f ca="1">_xlfn.FORMULATEXT(D2)</f>
        <v>=(B2-$B$6)/$B$7</v>
      </c>
      <c r="F2">
        <f>(C2-$C$6)/$C$7</f>
        <v>-1.2583057392117916</v>
      </c>
      <c r="G2" t="str">
        <f ca="1">_xlfn.FORMULATEXT(F2)</f>
        <v>=(C2-$C$6)/$C$7</v>
      </c>
      <c r="H2">
        <f>STANDARDIZE(C2,$C$6,$C$7)</f>
        <v>-1.2583057392117916</v>
      </c>
      <c r="I2" t="str">
        <f ca="1">_xlfn.FORMULATEXT(H2)</f>
        <v>=STANDARDIZE(C2,$C$6,$C$7)</v>
      </c>
    </row>
    <row r="3" spans="1:9" x14ac:dyDescent="0.25">
      <c r="B3" s="12">
        <v>4</v>
      </c>
      <c r="C3" s="13">
        <v>9</v>
      </c>
      <c r="D3">
        <f t="shared" ref="D3:D5" si="0">(B3-$B$6)/$B$7</f>
        <v>-0.3872983346207417</v>
      </c>
      <c r="E3" t="str">
        <f t="shared" ref="E3:E5" ca="1" si="1">_xlfn.FORMULATEXT(D3)</f>
        <v>=(B3-$B$6)/$B$7</v>
      </c>
      <c r="F3">
        <f t="shared" ref="F3:F5" si="2">(C3-$C$6)/$C$7</f>
        <v>-0.19867985355975656</v>
      </c>
      <c r="G3" t="str">
        <f t="shared" ref="G3:G5" ca="1" si="3">_xlfn.FORMULATEXT(F3)</f>
        <v>=(C3-$C$6)/$C$7</v>
      </c>
      <c r="H3">
        <f t="shared" ref="H3:H5" si="4">STANDARDIZE(C3,$C$6,$C$7)</f>
        <v>-0.19867985355975656</v>
      </c>
      <c r="I3" t="str">
        <f t="shared" ref="I3:I5" ca="1" si="5">_xlfn.FORMULATEXT(H3)</f>
        <v>=STANDARDIZE(C3,$C$6,$C$7)</v>
      </c>
    </row>
    <row r="4" spans="1:9" x14ac:dyDescent="0.25">
      <c r="B4" s="12">
        <v>6</v>
      </c>
      <c r="C4" s="13">
        <v>11</v>
      </c>
      <c r="D4">
        <f t="shared" si="0"/>
        <v>0.3872983346207417</v>
      </c>
      <c r="E4" t="str">
        <f t="shared" ca="1" si="1"/>
        <v>=(B4-$B$6)/$B$7</v>
      </c>
      <c r="F4">
        <f t="shared" si="2"/>
        <v>0.33113308926626095</v>
      </c>
      <c r="G4" t="str">
        <f t="shared" ca="1" si="3"/>
        <v>=(C4-$C$6)/$C$7</v>
      </c>
      <c r="H4">
        <f t="shared" si="4"/>
        <v>0.33113308926626095</v>
      </c>
      <c r="I4" t="str">
        <f t="shared" ca="1" si="5"/>
        <v>=STANDARDIZE(C4,$C$6,$C$7)</v>
      </c>
    </row>
    <row r="5" spans="1:9" x14ac:dyDescent="0.25">
      <c r="B5" s="14">
        <v>8</v>
      </c>
      <c r="C5" s="15">
        <v>14</v>
      </c>
      <c r="D5">
        <f t="shared" si="0"/>
        <v>1.1618950038622251</v>
      </c>
      <c r="E5" t="str">
        <f t="shared" ca="1" si="1"/>
        <v>=(B5-$B$6)/$B$7</v>
      </c>
      <c r="F5">
        <f t="shared" si="2"/>
        <v>1.1258525035052873</v>
      </c>
      <c r="G5" t="str">
        <f t="shared" ca="1" si="3"/>
        <v>=(C5-$C$6)/$C$7</v>
      </c>
      <c r="H5">
        <f t="shared" si="4"/>
        <v>1.1258525035052873</v>
      </c>
      <c r="I5" t="str">
        <f t="shared" ca="1" si="5"/>
        <v>=STANDARDIZE(C5,$C$6,$C$7)</v>
      </c>
    </row>
    <row r="6" spans="1:9" x14ac:dyDescent="0.25">
      <c r="A6" t="s">
        <v>6</v>
      </c>
      <c r="B6">
        <f>AVERAGE(B2:B5)</f>
        <v>5</v>
      </c>
      <c r="C6">
        <f>AVERAGE(C2:C5)</f>
        <v>9.75</v>
      </c>
      <c r="D6" t="str">
        <f ca="1">_xlfn.FORMULATEXT(C6)</f>
        <v>=AVERAGE(C2:C5)</v>
      </c>
    </row>
    <row r="7" spans="1:9" x14ac:dyDescent="0.25">
      <c r="A7" t="s">
        <v>7</v>
      </c>
      <c r="B7">
        <f>_xlfn.STDEV.S(B2:B5)</f>
        <v>2.5819888974716112</v>
      </c>
      <c r="C7">
        <f>_xlfn.STDEV.S(C2:C5)</f>
        <v>3.7749172176353749</v>
      </c>
    </row>
    <row r="8" spans="1:9" x14ac:dyDescent="0.25">
      <c r="B8" t="str">
        <f ca="1">_xlfn.FORMULATEXT(B7)</f>
        <v>=STDEV.S(B2:B5)</v>
      </c>
    </row>
    <row r="10" spans="1:9" x14ac:dyDescent="0.25">
      <c r="A10" t="s">
        <v>9</v>
      </c>
      <c r="B10" s="5">
        <f>CORREL(B2:B5,C2:C5)</f>
        <v>0.99177907368231555</v>
      </c>
      <c r="C10" t="str">
        <f ca="1">_xlfn.FORMULATEXT(B10)</f>
        <v>=CORREL(B2:B5,C2:C5)</v>
      </c>
    </row>
    <row r="12" spans="1:9" x14ac:dyDescent="0.25">
      <c r="A12" t="s">
        <v>10</v>
      </c>
      <c r="B12">
        <f>SUMPRODUCT(B2:B5,C2:C5)</f>
        <v>224</v>
      </c>
      <c r="C12" t="str">
        <f ca="1">_xlfn.FORMULATEXT(B12)</f>
        <v>=SUMPRODUCT(B2:B5,C2:C5)</v>
      </c>
    </row>
    <row r="13" spans="1:9" x14ac:dyDescent="0.25">
      <c r="A13" t="s">
        <v>11</v>
      </c>
      <c r="B13">
        <f>SQRT(SUMPRODUCT(B2:B5,B2:B5))</f>
        <v>10.954451150103322</v>
      </c>
      <c r="C13" t="str">
        <f t="shared" ref="C13:C15" ca="1" si="6">_xlfn.FORMULATEXT(B13)</f>
        <v>=SQRT(SUMPRODUCT(B2:B5,B2:B5))</v>
      </c>
    </row>
    <row r="14" spans="1:9" x14ac:dyDescent="0.25">
      <c r="A14" t="s">
        <v>12</v>
      </c>
      <c r="B14">
        <f>SQRT(SUMPRODUCT(C2:C5,C2:C5))</f>
        <v>20.566963801203133</v>
      </c>
      <c r="C14" t="str">
        <f t="shared" ca="1" si="6"/>
        <v>=SQRT(SUMPRODUCT(C2:C5,C2:C5))</v>
      </c>
    </row>
    <row r="15" spans="1:9" x14ac:dyDescent="0.25">
      <c r="A15" t="s">
        <v>13</v>
      </c>
      <c r="B15" s="19">
        <f>B12/(B13*B14)</f>
        <v>0.99423079707710715</v>
      </c>
      <c r="C15" t="str">
        <f t="shared" ca="1" si="6"/>
        <v>=B12/(B13*B14)</v>
      </c>
    </row>
    <row r="16" spans="1:9" x14ac:dyDescent="0.25">
      <c r="B16" s="19" t="s">
        <v>14</v>
      </c>
    </row>
    <row r="18" spans="1:3" x14ac:dyDescent="0.25">
      <c r="A18" t="s">
        <v>10</v>
      </c>
      <c r="B18">
        <f>SUMPRODUCT(D2:D5,F2:F5)</f>
        <v>2.9753372210469466</v>
      </c>
      <c r="C18" t="str">
        <f ca="1">_xlfn.FORMULATEXT(B18)</f>
        <v>=SUMPRODUCT(D2:D5,F2:F5)</v>
      </c>
    </row>
    <row r="19" spans="1:3" x14ac:dyDescent="0.25">
      <c r="A19" t="s">
        <v>11</v>
      </c>
      <c r="B19">
        <f>SQRT(SUMPRODUCT(D2:D5,D2:D5))</f>
        <v>1.7320508075688772</v>
      </c>
      <c r="C19" t="str">
        <f t="shared" ref="C19:C21" ca="1" si="7">_xlfn.FORMULATEXT(B19)</f>
        <v>=SQRT(SUMPRODUCT(D2:D5,D2:D5))</v>
      </c>
    </row>
    <row r="20" spans="1:3" x14ac:dyDescent="0.25">
      <c r="A20" t="s">
        <v>12</v>
      </c>
      <c r="B20">
        <f>SQRT(SUMPRODUCT(F2:F5,F2:F5))</f>
        <v>1.7320508075688772</v>
      </c>
      <c r="C20" t="str">
        <f t="shared" ca="1" si="7"/>
        <v>=SQRT(SUMPRODUCT(F2:F5,F2:F5))</v>
      </c>
    </row>
    <row r="21" spans="1:3" x14ac:dyDescent="0.25">
      <c r="A21" t="s">
        <v>13</v>
      </c>
      <c r="B21" s="5">
        <f>B18/(B19*B20)</f>
        <v>0.99177907368231566</v>
      </c>
      <c r="C21" t="str">
        <f t="shared" ca="1" si="7"/>
        <v>=B18/(B19*B20)</v>
      </c>
    </row>
    <row r="22" spans="1:3" x14ac:dyDescent="0.25">
      <c r="B22" t="s">
        <v>15</v>
      </c>
    </row>
    <row r="24" spans="1:3" x14ac:dyDescent="0.25">
      <c r="A24" t="s">
        <v>10</v>
      </c>
      <c r="B24" s="9" cm="1">
        <f t="array" ref="B24">SUMPRODUCT((STANDARDIZE(B2:B5,AVERAGE(B2:B5),_xlfn.STDEV.S(B2:B5))),(STANDARDIZE(C2:C5,AVERAGE(C2:C5),_xlfn.STDEV.S(C2:C5))))</f>
        <v>2.9753372210469466</v>
      </c>
      <c r="C24" t="str">
        <f ca="1">_xlfn.FORMULATEXT(B24)</f>
        <v>=SUMPRODUCT((STANDARDIZE(B2:B5,AVERAGE(B2:B5),STDEV.S(B2:B5))),(STANDARDIZE(C2:C5,AVERAGE(C2:C5),STDEV.S(C2:C5))))</v>
      </c>
    </row>
    <row r="25" spans="1:3" x14ac:dyDescent="0.25">
      <c r="A25" t="s">
        <v>11</v>
      </c>
      <c r="B25" s="18" cm="1">
        <f t="array" ref="B25">SQRT(SUMPRODUCT(STANDARDIZE(B2:B5,AVERAGE(B2:B5),_xlfn.STDEV.S(B2:B5))^2))</f>
        <v>1.7320508075688772</v>
      </c>
      <c r="C25" t="str">
        <f t="shared" ref="C25:C27" ca="1" si="8">_xlfn.FORMULATEXT(B25)</f>
        <v>=SQRT(SUMPRODUCT(STANDARDIZE(B2:B5,AVERAGE(B2:B5),STDEV.S(B2:B5))^2))</v>
      </c>
    </row>
    <row r="26" spans="1:3" x14ac:dyDescent="0.25">
      <c r="A26" t="s">
        <v>12</v>
      </c>
      <c r="B26" s="18" cm="1">
        <f t="array" ref="B26">SQRT(SUMPRODUCT(STANDARDIZE(C3:C6,AVERAGE(C3:C6),_xlfn.STDEV.S(C3:C6))^2))</f>
        <v>1.7320508075688776</v>
      </c>
      <c r="C26" t="str">
        <f t="shared" ca="1" si="8"/>
        <v>=SQRT(SUMPRODUCT(STANDARDIZE(C3:C6,AVERAGE(C3:C6),STDEV.S(C3:C6))^2))</v>
      </c>
    </row>
    <row r="27" spans="1:3" x14ac:dyDescent="0.25">
      <c r="A27" t="s">
        <v>13</v>
      </c>
      <c r="B27" s="8">
        <f>B24/(B25*B26)</f>
        <v>0.99177907368231544</v>
      </c>
      <c r="C27" t="str">
        <f t="shared" ca="1" si="8"/>
        <v>=B24/(B25*B26)</v>
      </c>
    </row>
    <row r="29" spans="1:3" x14ac:dyDescent="0.25">
      <c r="A29" t="s">
        <v>16</v>
      </c>
      <c r="B29">
        <f>ACOS(B27)</f>
        <v>0.12831379516416042</v>
      </c>
      <c r="C29" t="str">
        <f ca="1">_xlfn.FORMULATEXT(B29)</f>
        <v>=ACOS(B27)</v>
      </c>
    </row>
    <row r="30" spans="1:3" x14ac:dyDescent="0.25">
      <c r="A30" t="s">
        <v>17</v>
      </c>
      <c r="B30">
        <f>DEGREES(ACOS(B29))</f>
        <v>82.627836160601333</v>
      </c>
      <c r="C30" t="str">
        <f ca="1">_xlfn.FORMULATEXT(B30)</f>
        <v>=DEGREES(ACOS(B29))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B953A-B733-47B2-A2E8-AEDF008D4972}">
  <dimension ref="A1:I31"/>
  <sheetViews>
    <sheetView workbookViewId="0">
      <selection activeCell="V10" sqref="V10"/>
    </sheetView>
  </sheetViews>
  <sheetFormatPr defaultRowHeight="15" x14ac:dyDescent="0.25"/>
  <cols>
    <col min="3" max="3" width="7.5703125" customWidth="1"/>
    <col min="4" max="4" width="16.7109375" customWidth="1"/>
    <col min="19" max="19" width="12.7109375" bestFit="1" customWidth="1"/>
  </cols>
  <sheetData>
    <row r="1" spans="1:9" x14ac:dyDescent="0.25">
      <c r="A1" s="1" t="s">
        <v>0</v>
      </c>
      <c r="B1" s="1" t="s">
        <v>1</v>
      </c>
    </row>
    <row r="2" spans="1:9" x14ac:dyDescent="0.25">
      <c r="A2">
        <v>59.4</v>
      </c>
      <c r="B2">
        <v>5300</v>
      </c>
      <c r="C2" s="4"/>
      <c r="D2" s="5">
        <f>CORREL(A2:A31,B2:B31)</f>
        <v>0.7761896747185616</v>
      </c>
      <c r="E2" t="str">
        <f ca="1">_xlfn.FORMULATEXT(D2)</f>
        <v>=CORREL(A2:A31,B2:B31)</v>
      </c>
    </row>
    <row r="3" spans="1:9" x14ac:dyDescent="0.25">
      <c r="A3">
        <v>59.3</v>
      </c>
      <c r="B3">
        <v>4970</v>
      </c>
      <c r="D3" s="8" cm="1">
        <f t="array" ref="D3">SUMPRODUCT(A2:A31-AVERAGE(A2:A31),B2:B31-AVERAGE(B2:B31))/SQRT(DEVSQ(A2:A31)*DEVSQ(B2:B31))</f>
        <v>0.77618967471856182</v>
      </c>
      <c r="E3" t="str">
        <f t="shared" ref="E3" ca="1" si="0">_xlfn.FORMULATEXT(D3)</f>
        <v>=SUMPRODUCT(A2:A31-AVERAGE(A2:A31),B2:B31-AVERAGE(B2:B31))/SQRT(DEVSQ(A2:A31)*DEVSQ(B2:B31))</v>
      </c>
    </row>
    <row r="4" spans="1:9" x14ac:dyDescent="0.25">
      <c r="A4">
        <v>59.4</v>
      </c>
      <c r="B4">
        <v>4970</v>
      </c>
    </row>
    <row r="5" spans="1:9" x14ac:dyDescent="0.25">
      <c r="A5">
        <v>59.7</v>
      </c>
      <c r="B5">
        <v>5020</v>
      </c>
      <c r="C5" s="4"/>
      <c r="D5" s="6" cm="1">
        <f t="array" ref="D5">SUMPRODUCT((STANDARDIZE(A2:A31,AVERAGE($A$2:$A$31),_xlfn.STDEV.S($A$2:$A$31))),(STANDARDIZE(B2:B31,AVERAGE($B$2:$B$31),_xlfn.STDEV.S($B$2:$B$31))))</f>
        <v>22.509500566838287</v>
      </c>
      <c r="E5" t="str">
        <f ca="1">_xlfn.FORMULATEXT(D5)</f>
        <v>=SUMPRODUCT((STANDARDIZE(A2:A31,AVERAGE($A$2:$A$31),STDEV.S($A$2:$A$31))),(STANDARDIZE(B2:B31,AVERAGE($B$2:$B$31),STDEV.S($B$2:$B$31))))</v>
      </c>
    </row>
    <row r="6" spans="1:9" x14ac:dyDescent="0.25">
      <c r="A6">
        <v>59.8</v>
      </c>
      <c r="B6">
        <v>4980</v>
      </c>
      <c r="D6" s="7" cm="1">
        <f t="array" ref="D6">SQRT(SUMPRODUCT(STANDARDIZE(A2:A31,AVERAGE($A$2:$A$31),_xlfn.STDEV.S($A$2:$A$31)),(STANDARDIZE(A2:A31,AVERAGE($A$2:$A$31),_xlfn.STDEV.S($A$2:$A$31)))))</f>
        <v>5.3851648071345046</v>
      </c>
      <c r="E6" t="str">
        <f ca="1">_xlfn.FORMULATEXT(D6)</f>
        <v>=SQRT(SUMPRODUCT(STANDARDIZE(A2:A31,AVERAGE($A$2:$A$31),STDEV.S($A$2:$A$31)),(STANDARDIZE(A2:A31,AVERAGE($A$2:$A$31),STDEV.S($A$2:$A$31)))))</v>
      </c>
    </row>
    <row r="7" spans="1:9" x14ac:dyDescent="0.25">
      <c r="A7">
        <v>59.7</v>
      </c>
      <c r="B7">
        <v>5020</v>
      </c>
      <c r="D7" s="7" cm="1">
        <f t="array" ref="D7">SQRT(SUMPRODUCT(STANDARDIZE(B2:B31,AVERAGE($B$2:$B$31),_xlfn.STDEV.S($B$2:$B$31)),(STANDARDIZE(B2:B31,AVERAGE($B$2:$B$31),_xlfn.STDEV.S($B$2:$B$31)))))</f>
        <v>5.3851648071345037</v>
      </c>
      <c r="E7" t="str">
        <f ca="1">_xlfn.FORMULATEXT(D7)</f>
        <v>=SQRT(SUMPRODUCT(STANDARDIZE(B2:B31,AVERAGE($B$2:$B$31),STDEV.S($B$2:$B$31)),(STANDARDIZE(B2:B31,AVERAGE($B$2:$B$31),STDEV.S($B$2:$B$31)))))</v>
      </c>
    </row>
    <row r="8" spans="1:9" x14ac:dyDescent="0.25">
      <c r="A8">
        <v>59.7</v>
      </c>
      <c r="B8">
        <v>5130</v>
      </c>
      <c r="D8" s="8">
        <f>D5/(D6*D7)</f>
        <v>0.7761896747185616</v>
      </c>
      <c r="E8" t="str">
        <f ca="1">_xlfn.FORMULATEXT(D8)</f>
        <v>=D5/(D6*D7)</v>
      </c>
    </row>
    <row r="9" spans="1:9" x14ac:dyDescent="0.25">
      <c r="A9">
        <v>59.8</v>
      </c>
      <c r="B9">
        <v>5130</v>
      </c>
      <c r="D9" s="9"/>
    </row>
    <row r="10" spans="1:9" x14ac:dyDescent="0.25">
      <c r="A10">
        <v>59.8</v>
      </c>
      <c r="B10">
        <v>5250</v>
      </c>
      <c r="D10" s="6" cm="1">
        <f t="array" ref="D10">SUMPRODUCT(A2:A31-AVERAGE(A2:A31),B2:B31-AVERAGE(B2:B31))</f>
        <v>3348.8666666666759</v>
      </c>
      <c r="E10" t="str">
        <f ca="1">_xlfn.FORMULATEXT(D10)</f>
        <v>=SUMPRODUCT(A2:A31-AVERAGE(A2:A31),B2:B31-AVERAGE(B2:B31))</v>
      </c>
    </row>
    <row r="11" spans="1:9" x14ac:dyDescent="0.25">
      <c r="A11">
        <v>59.9</v>
      </c>
      <c r="B11">
        <v>5150</v>
      </c>
      <c r="C11" s="4"/>
      <c r="D11" s="7">
        <f>SQRT(DEVSQ(A2:A31))</f>
        <v>2.2166791979595692</v>
      </c>
      <c r="E11" t="str">
        <f ca="1">_xlfn.FORMULATEXT(D11)</f>
        <v>=SQRT(DEVSQ(A2:A31))</v>
      </c>
    </row>
    <row r="12" spans="1:9" x14ac:dyDescent="0.25">
      <c r="A12">
        <v>59.8</v>
      </c>
      <c r="B12">
        <v>5420</v>
      </c>
      <c r="D12" s="7">
        <f>SQRT(DEVSQ(B2:B31))</f>
        <v>1946.3778324535724</v>
      </c>
      <c r="E12" t="str">
        <f ca="1">_xlfn.FORMULATEXT(D12)</f>
        <v>=SQRT(DEVSQ(B2:B31))</v>
      </c>
    </row>
    <row r="13" spans="1:9" x14ac:dyDescent="0.25">
      <c r="A13">
        <v>59.8</v>
      </c>
      <c r="B13">
        <v>5440</v>
      </c>
      <c r="D13" s="8">
        <f>D10/(D11*D12)</f>
        <v>0.77618967471856182</v>
      </c>
      <c r="E13" t="str">
        <f ca="1">_xlfn.FORMULATEXT(D13)</f>
        <v>=D10/(D11*D12)</v>
      </c>
      <c r="H13" s="5" cm="1">
        <f t="array" ref="H13">SUMPRODUCT(A2:A31-AVERAGE(A2:A31),B2:B31-AVERAGE(B2:B31))/(SQRT(DEVSQ(A2:A31))*SQRT(DEVSQ(B2:B31)))</f>
        <v>0.77618967471856182</v>
      </c>
      <c r="I13" t="str">
        <f ca="1">_xlfn.FORMULATEXT(H13)</f>
        <v>=SUMPRODUCT(A2:A31-AVERAGE(A2:A31),B2:B31-AVERAGE(B2:B31))/(SQRT(DEVSQ(A2:A31))*SQRT(DEVSQ(B2:B31)))</v>
      </c>
    </row>
    <row r="14" spans="1:9" x14ac:dyDescent="0.25">
      <c r="A14">
        <v>59.6</v>
      </c>
      <c r="B14">
        <v>5640</v>
      </c>
      <c r="D14" s="9"/>
    </row>
    <row r="15" spans="1:9" x14ac:dyDescent="0.25">
      <c r="A15">
        <v>59.6</v>
      </c>
      <c r="B15">
        <v>5470</v>
      </c>
      <c r="G15" t="s">
        <v>16</v>
      </c>
      <c r="H15">
        <f>ACOS(H13)</f>
        <v>0.68219654048062461</v>
      </c>
      <c r="I15" t="str">
        <f ca="1">_xlfn.FORMULATEXT(H15)</f>
        <v>=ACOS(H13)</v>
      </c>
    </row>
    <row r="16" spans="1:9" x14ac:dyDescent="0.25">
      <c r="A16">
        <v>59.9</v>
      </c>
      <c r="B16">
        <v>5810</v>
      </c>
      <c r="G16" t="s">
        <v>17</v>
      </c>
      <c r="H16">
        <f>DEGREES(ACOS(H15))</f>
        <v>46.984472168998487</v>
      </c>
      <c r="I16" t="str">
        <f ca="1">_xlfn.FORMULATEXT(H16)</f>
        <v>=DEGREES(ACOS(H15))</v>
      </c>
    </row>
    <row r="17" spans="1:2" x14ac:dyDescent="0.25">
      <c r="A17">
        <v>60.1</v>
      </c>
      <c r="B17">
        <v>5530</v>
      </c>
    </row>
    <row r="18" spans="1:2" x14ac:dyDescent="0.25">
      <c r="A18">
        <v>60.3</v>
      </c>
      <c r="B18">
        <v>5380</v>
      </c>
    </row>
    <row r="19" spans="1:2" x14ac:dyDescent="0.25">
      <c r="A19">
        <v>60.4</v>
      </c>
      <c r="B19">
        <v>5490</v>
      </c>
    </row>
    <row r="20" spans="1:2" x14ac:dyDescent="0.25">
      <c r="A20">
        <v>60.5</v>
      </c>
      <c r="B20">
        <v>5510</v>
      </c>
    </row>
    <row r="21" spans="1:2" x14ac:dyDescent="0.25">
      <c r="A21">
        <v>60.5</v>
      </c>
      <c r="B21">
        <v>5700</v>
      </c>
    </row>
    <row r="22" spans="1:2" x14ac:dyDescent="0.25">
      <c r="A22">
        <v>60.4</v>
      </c>
      <c r="B22">
        <v>5480</v>
      </c>
    </row>
    <row r="23" spans="1:2" x14ac:dyDescent="0.25">
      <c r="A23">
        <v>60.2</v>
      </c>
      <c r="B23">
        <v>5810</v>
      </c>
    </row>
    <row r="24" spans="1:2" x14ac:dyDescent="0.25">
      <c r="A24">
        <v>60.2</v>
      </c>
      <c r="B24">
        <v>5720</v>
      </c>
    </row>
    <row r="25" spans="1:2" x14ac:dyDescent="0.25">
      <c r="A25">
        <v>60.2</v>
      </c>
      <c r="B25">
        <v>5810</v>
      </c>
    </row>
    <row r="26" spans="1:2" x14ac:dyDescent="0.25">
      <c r="A26">
        <v>60.4</v>
      </c>
      <c r="B26">
        <v>5900</v>
      </c>
    </row>
    <row r="27" spans="1:2" x14ac:dyDescent="0.25">
      <c r="A27">
        <v>60.4</v>
      </c>
      <c r="B27">
        <v>5610</v>
      </c>
    </row>
    <row r="28" spans="1:2" x14ac:dyDescent="0.25">
      <c r="A28">
        <v>60.5</v>
      </c>
      <c r="B28">
        <v>5940</v>
      </c>
    </row>
    <row r="29" spans="1:2" x14ac:dyDescent="0.25">
      <c r="A29">
        <v>60.7</v>
      </c>
      <c r="B29">
        <v>6150</v>
      </c>
    </row>
    <row r="30" spans="1:2" x14ac:dyDescent="0.25">
      <c r="A30">
        <v>60.7</v>
      </c>
      <c r="B30">
        <v>6170</v>
      </c>
    </row>
    <row r="31" spans="1:2" x14ac:dyDescent="0.25">
      <c r="A31">
        <v>60.6</v>
      </c>
      <c r="B31">
        <v>6080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4B457-51AF-4171-BFDC-55AA75935BC2}">
  <dimension ref="A1:F15"/>
  <sheetViews>
    <sheetView workbookViewId="0">
      <selection activeCell="H1" sqref="H1"/>
    </sheetView>
  </sheetViews>
  <sheetFormatPr defaultRowHeight="15" x14ac:dyDescent="0.25"/>
  <cols>
    <col min="1" max="1" width="22.42578125" customWidth="1"/>
    <col min="2" max="2" width="13.28515625" customWidth="1"/>
    <col min="3" max="3" width="12.7109375" bestFit="1" customWidth="1"/>
    <col min="4" max="4" width="14" customWidth="1"/>
    <col min="5" max="5" width="19.5703125" customWidth="1"/>
  </cols>
  <sheetData>
    <row r="1" spans="1:6" x14ac:dyDescent="0.25">
      <c r="A1" t="s">
        <v>18</v>
      </c>
      <c r="B1" t="s">
        <v>19</v>
      </c>
      <c r="D1" t="s">
        <v>20</v>
      </c>
    </row>
    <row r="2" spans="1:6" x14ac:dyDescent="0.25">
      <c r="A2" s="21">
        <v>1</v>
      </c>
      <c r="B2">
        <f>ACOS(A2)</f>
        <v>0</v>
      </c>
      <c r="C2" t="str">
        <f ca="1">_xlfn.FORMULATEXT(B2)</f>
        <v>=ACOS(A2)</v>
      </c>
      <c r="D2">
        <f>DEGREES(ACOS(A2))</f>
        <v>0</v>
      </c>
      <c r="E2" t="str">
        <f ca="1">_xlfn.FORMULATEXT(D2)</f>
        <v>=DEGREES(ACOS(A2))</v>
      </c>
    </row>
    <row r="3" spans="1:6" x14ac:dyDescent="0.25">
      <c r="A3" s="21">
        <v>0.86602540378443871</v>
      </c>
      <c r="B3">
        <f t="shared" ref="B3:B5" si="0">ACOS(A3)</f>
        <v>0.5235987755982987</v>
      </c>
      <c r="D3">
        <f t="shared" ref="D3:D5" si="1">DEGREES(ACOS(A3))</f>
        <v>29.999999999999993</v>
      </c>
    </row>
    <row r="4" spans="1:6" x14ac:dyDescent="0.25">
      <c r="A4" s="21">
        <v>0.70710678118654757</v>
      </c>
      <c r="B4">
        <f t="shared" si="0"/>
        <v>0.78539816339744817</v>
      </c>
      <c r="D4">
        <f t="shared" si="1"/>
        <v>44.999999999999993</v>
      </c>
    </row>
    <row r="5" spans="1:6" x14ac:dyDescent="0.25">
      <c r="A5" s="21">
        <v>0.69490600026319027</v>
      </c>
      <c r="B5">
        <f t="shared" si="0"/>
        <v>0.80250715273411555</v>
      </c>
      <c r="D5" s="20">
        <f t="shared" si="1"/>
        <v>45.980272880725366</v>
      </c>
      <c r="F5" t="s">
        <v>21</v>
      </c>
    </row>
    <row r="6" spans="1:6" x14ac:dyDescent="0.25">
      <c r="A6" s="21">
        <v>0.68225360910939647</v>
      </c>
      <c r="B6">
        <f t="shared" ref="B6:B14" si="2">ACOS(A6)</f>
        <v>0.81995568258693585</v>
      </c>
      <c r="D6" s="20">
        <f t="shared" ref="D6:D14" si="3">DEGREES(ACOS(A6))</f>
        <v>46.97999999999999</v>
      </c>
      <c r="F6" t="s">
        <v>22</v>
      </c>
    </row>
    <row r="7" spans="1:6" x14ac:dyDescent="0.25">
      <c r="A7" s="21">
        <v>0.50000000000000011</v>
      </c>
      <c r="B7">
        <f t="shared" si="2"/>
        <v>1.0471975511965974</v>
      </c>
      <c r="D7">
        <f t="shared" si="3"/>
        <v>59.999999999999986</v>
      </c>
    </row>
    <row r="8" spans="1:6" x14ac:dyDescent="0.25">
      <c r="A8" s="21">
        <v>0.3</v>
      </c>
      <c r="B8">
        <f t="shared" si="2"/>
        <v>1.266103672779499</v>
      </c>
      <c r="D8" s="20">
        <f t="shared" si="3"/>
        <v>72.542396876277905</v>
      </c>
    </row>
    <row r="9" spans="1:6" x14ac:dyDescent="0.25">
      <c r="A9" s="21">
        <v>6.1257422745431001E-17</v>
      </c>
      <c r="B9">
        <f t="shared" si="2"/>
        <v>1.5707963267948966</v>
      </c>
      <c r="D9">
        <f t="shared" si="3"/>
        <v>90</v>
      </c>
    </row>
    <row r="10" spans="1:6" x14ac:dyDescent="0.25">
      <c r="A10" s="21">
        <v>-0.26</v>
      </c>
      <c r="B10">
        <f t="shared" si="2"/>
        <v>1.8338185297033656</v>
      </c>
      <c r="D10" s="20">
        <f t="shared" si="3"/>
        <v>105.07006214488884</v>
      </c>
    </row>
    <row r="11" spans="1:6" x14ac:dyDescent="0.25">
      <c r="A11" s="21">
        <v>-0.49999999999999978</v>
      </c>
      <c r="B11">
        <f t="shared" si="2"/>
        <v>2.0943951023931953</v>
      </c>
      <c r="D11">
        <f t="shared" si="3"/>
        <v>119.99999999999999</v>
      </c>
    </row>
    <row r="12" spans="1:6" x14ac:dyDescent="0.25">
      <c r="A12" s="21">
        <v>-0.70710678118654746</v>
      </c>
      <c r="B12">
        <f t="shared" si="2"/>
        <v>2.3561944901923448</v>
      </c>
      <c r="D12">
        <f t="shared" si="3"/>
        <v>135</v>
      </c>
    </row>
    <row r="13" spans="1:6" x14ac:dyDescent="0.25">
      <c r="A13" s="21">
        <v>-0.86602540378443871</v>
      </c>
      <c r="B13">
        <f t="shared" si="2"/>
        <v>2.6179938779914949</v>
      </c>
      <c r="D13">
        <f t="shared" si="3"/>
        <v>150.00000000000003</v>
      </c>
    </row>
    <row r="14" spans="1:6" x14ac:dyDescent="0.25">
      <c r="A14" s="21">
        <v>-1</v>
      </c>
      <c r="B14">
        <f t="shared" si="2"/>
        <v>3.1415926535897931</v>
      </c>
      <c r="D14">
        <f t="shared" si="3"/>
        <v>180</v>
      </c>
    </row>
    <row r="15" spans="1:6" x14ac:dyDescent="0.25">
      <c r="A15" s="21">
        <v>1</v>
      </c>
      <c r="B15">
        <f>RADIANS(360)</f>
        <v>6.2831853071795862</v>
      </c>
      <c r="D15">
        <v>360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31DB2-ABC5-4256-B0D9-9B3F77934BF6}">
  <dimension ref="A1:F23"/>
  <sheetViews>
    <sheetView workbookViewId="0">
      <selection activeCell="H1" sqref="H1"/>
    </sheetView>
  </sheetViews>
  <sheetFormatPr defaultRowHeight="15" x14ac:dyDescent="0.25"/>
  <cols>
    <col min="1" max="1" width="13.140625" customWidth="1"/>
  </cols>
  <sheetData>
    <row r="1" spans="1:6" x14ac:dyDescent="0.25">
      <c r="B1" t="s">
        <v>23</v>
      </c>
      <c r="C1" t="s">
        <v>24</v>
      </c>
      <c r="E1" t="s">
        <v>25</v>
      </c>
      <c r="F1" t="s">
        <v>26</v>
      </c>
    </row>
    <row r="2" spans="1:6" x14ac:dyDescent="0.25">
      <c r="B2">
        <v>1</v>
      </c>
      <c r="C2">
        <v>10</v>
      </c>
      <c r="E2">
        <v>1</v>
      </c>
      <c r="F2">
        <v>2.5</v>
      </c>
    </row>
    <row r="3" spans="1:6" x14ac:dyDescent="0.25">
      <c r="B3">
        <v>2</v>
      </c>
      <c r="C3">
        <v>9</v>
      </c>
      <c r="E3">
        <v>2</v>
      </c>
      <c r="F3">
        <v>3</v>
      </c>
    </row>
    <row r="4" spans="1:6" x14ac:dyDescent="0.25">
      <c r="B4">
        <v>3</v>
      </c>
      <c r="C4">
        <v>8</v>
      </c>
      <c r="E4">
        <v>3</v>
      </c>
      <c r="F4">
        <v>3.5</v>
      </c>
    </row>
    <row r="5" spans="1:6" x14ac:dyDescent="0.25">
      <c r="B5">
        <v>4</v>
      </c>
      <c r="C5">
        <v>7</v>
      </c>
      <c r="E5">
        <v>4</v>
      </c>
      <c r="F5">
        <v>4</v>
      </c>
    </row>
    <row r="6" spans="1:6" x14ac:dyDescent="0.25">
      <c r="B6">
        <v>5</v>
      </c>
      <c r="C6">
        <v>6</v>
      </c>
      <c r="E6">
        <v>5</v>
      </c>
      <c r="F6">
        <v>4.5</v>
      </c>
    </row>
    <row r="7" spans="1:6" x14ac:dyDescent="0.25">
      <c r="B7">
        <v>6</v>
      </c>
      <c r="C7">
        <v>5</v>
      </c>
      <c r="E7">
        <v>6</v>
      </c>
      <c r="F7">
        <v>5</v>
      </c>
    </row>
    <row r="8" spans="1:6" x14ac:dyDescent="0.25">
      <c r="B8">
        <v>7</v>
      </c>
      <c r="C8">
        <v>4</v>
      </c>
      <c r="E8">
        <v>7</v>
      </c>
      <c r="F8">
        <v>5.5</v>
      </c>
    </row>
    <row r="9" spans="1:6" x14ac:dyDescent="0.25">
      <c r="B9">
        <v>8</v>
      </c>
      <c r="C9">
        <v>3</v>
      </c>
      <c r="E9">
        <v>8</v>
      </c>
      <c r="F9">
        <v>6</v>
      </c>
    </row>
    <row r="10" spans="1:6" x14ac:dyDescent="0.25">
      <c r="B10">
        <v>9</v>
      </c>
      <c r="C10">
        <v>2</v>
      </c>
      <c r="E10">
        <v>9</v>
      </c>
      <c r="F10">
        <v>6.5</v>
      </c>
    </row>
    <row r="11" spans="1:6" x14ac:dyDescent="0.25">
      <c r="B11">
        <v>10</v>
      </c>
      <c r="C11">
        <v>1</v>
      </c>
      <c r="E11">
        <v>10</v>
      </c>
      <c r="F11">
        <v>7</v>
      </c>
    </row>
    <row r="13" spans="1:6" x14ac:dyDescent="0.25">
      <c r="A13" t="s">
        <v>27</v>
      </c>
      <c r="B13">
        <f>CORREL(B2:B11,C2:C11)</f>
        <v>-1</v>
      </c>
      <c r="E13">
        <f>CORREL(E2:E11,F2:F11)</f>
        <v>1</v>
      </c>
    </row>
    <row r="14" spans="1:6" x14ac:dyDescent="0.25">
      <c r="B14" t="str">
        <f ca="1">_xlfn.FORMULATEXT(B13)</f>
        <v>=CORREL(B2:B11,C2:C11)</v>
      </c>
      <c r="E14" t="str">
        <f ca="1">_xlfn.FORMULATEXT(E13)</f>
        <v>=CORREL(E2:E11,F2:F11)</v>
      </c>
    </row>
    <row r="16" spans="1:6" x14ac:dyDescent="0.25">
      <c r="A16" t="s">
        <v>28</v>
      </c>
      <c r="B16" cm="1">
        <f t="array" ref="B16">SUMPRODUCT(B2:B11-AVERAGE(B2:B11),C2:C11-AVERAGE(C2:C11))/(SQRT(DEVSQ(B2:B11))*SQRT(DEVSQ(C2:C11)))</f>
        <v>-1</v>
      </c>
      <c r="E16" cm="1">
        <f t="array" ref="E16">SUMPRODUCT(E2:E11-AVERAGE(E2:E11),F2:F11-AVERAGE(F2:F11))/(SQRT(DEVSQ(E2:E11))*SQRT(DEVSQ(F2:F11)))</f>
        <v>1</v>
      </c>
    </row>
    <row r="17" spans="1:5" x14ac:dyDescent="0.25">
      <c r="B17" t="str">
        <f ca="1">_xlfn.FORMULATEXT(B16)</f>
        <v>=SUMPRODUCT(B2:B11-AVERAGE(B2:B11),C2:C11-AVERAGE(C2:C11))/(SQRT(DEVSQ(B2:B11))*SQRT(DEVSQ(C2:C11)))</v>
      </c>
    </row>
    <row r="19" spans="1:5" x14ac:dyDescent="0.25">
      <c r="A19" t="s">
        <v>16</v>
      </c>
      <c r="B19">
        <f>ACOS(B16)</f>
        <v>3.1415926535897931</v>
      </c>
      <c r="E19">
        <f>ACOS(E16)</f>
        <v>0</v>
      </c>
    </row>
    <row r="20" spans="1:5" x14ac:dyDescent="0.25">
      <c r="B20" t="str">
        <f ca="1">_xlfn.FORMULATEXT(B19)</f>
        <v>=ACOS(B16)</v>
      </c>
      <c r="E20" t="str">
        <f ca="1">_xlfn.FORMULATEXT(E19)</f>
        <v>=ACOS(E16)</v>
      </c>
    </row>
    <row r="22" spans="1:5" x14ac:dyDescent="0.25">
      <c r="A22" t="s">
        <v>17</v>
      </c>
      <c r="B22">
        <f>DEGREES(ACOS(B16))</f>
        <v>180</v>
      </c>
      <c r="E22">
        <f>DEGREES(ACOS(E16))</f>
        <v>0</v>
      </c>
    </row>
    <row r="23" spans="1:5" x14ac:dyDescent="0.25">
      <c r="B23" t="str">
        <f ca="1">_xlfn.FORMULATEXT(B22)</f>
        <v>=DEGREES(ACOS(B16))</v>
      </c>
      <c r="E23" t="str">
        <f ca="1">_xlfn.FORMULATEXT(E22)</f>
        <v>=DEGREES(ACOS(E16))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Pecar</dc:creator>
  <cp:lastModifiedBy>Branko Pecar</cp:lastModifiedBy>
  <dcterms:created xsi:type="dcterms:W3CDTF">2024-11-13T14:46:01Z</dcterms:created>
  <dcterms:modified xsi:type="dcterms:W3CDTF">2024-11-19T15:16:45Z</dcterms:modified>
</cp:coreProperties>
</file>