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dd54fdcc2a60a7/Documents/Stats/SVD and SSA/"/>
    </mc:Choice>
  </mc:AlternateContent>
  <xr:revisionPtr revIDLastSave="37" documentId="8_{D6CF11CF-5951-4BE7-958A-96EBB2C25DBB}" xr6:coauthVersionLast="47" xr6:coauthVersionMax="47" xr10:uidLastSave="{B4DABA58-66EA-4CFC-BDBB-58DCFF0777F4}"/>
  <bookViews>
    <workbookView xWindow="-28920" yWindow="-120" windowWidth="29040" windowHeight="15720" xr2:uid="{6859E932-28A8-4D59-87E9-FC2DF66744CE}"/>
  </bookViews>
  <sheets>
    <sheet name="Overview" sheetId="14" r:id="rId1"/>
    <sheet name="Steps 0 &amp; 1" sheetId="15" r:id="rId2"/>
    <sheet name="Steps 2-8" sheetId="13" r:id="rId3"/>
    <sheet name="SSA Alt Coeff" sheetId="16" r:id="rId4"/>
    <sheet name="A1 Matrix Decomp" sheetId="12" r:id="rId5"/>
    <sheet name="A2 SVD" sheetId="6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6" l="1"/>
  <c r="C24" i="16"/>
  <c r="C23" i="16"/>
  <c r="C22" i="16"/>
  <c r="C21" i="16"/>
  <c r="C20" i="16"/>
  <c r="C19" i="16"/>
  <c r="C18" i="16"/>
  <c r="C17" i="16"/>
  <c r="M10" i="16" s="1" a="1"/>
  <c r="M10" i="16" s="1"/>
  <c r="C16" i="16"/>
  <c r="J12" i="16" s="1" a="1"/>
  <c r="J12" i="16" s="1"/>
  <c r="C15" i="16"/>
  <c r="C14" i="16"/>
  <c r="L8" i="16" s="1" a="1"/>
  <c r="L8" i="16" s="1"/>
  <c r="R13" i="16" a="1"/>
  <c r="R13" i="16" s="1"/>
  <c r="Q13" i="16" a="1"/>
  <c r="Q13" i="16" s="1"/>
  <c r="P13" i="16" a="1"/>
  <c r="P13" i="16" s="1"/>
  <c r="O13" i="16"/>
  <c r="O13" i="16" a="1"/>
  <c r="N13" i="16" a="1"/>
  <c r="N13" i="16" s="1"/>
  <c r="M13" i="16" a="1"/>
  <c r="M13" i="16" s="1"/>
  <c r="L13" i="16" a="1"/>
  <c r="L13" i="16" s="1"/>
  <c r="K13" i="16"/>
  <c r="K13" i="16" a="1"/>
  <c r="I13" i="16" a="1"/>
  <c r="I13" i="16" s="1"/>
  <c r="H13" i="16" a="1"/>
  <c r="H13" i="16" s="1"/>
  <c r="C13" i="16"/>
  <c r="I10" i="16" s="1" a="1"/>
  <c r="I10" i="16" s="1"/>
  <c r="R12" i="16"/>
  <c r="R12" i="16" a="1"/>
  <c r="Q12" i="16" a="1"/>
  <c r="Q12" i="16" s="1"/>
  <c r="P12" i="16" a="1"/>
  <c r="P12" i="16" s="1"/>
  <c r="O12" i="16" a="1"/>
  <c r="O12" i="16" s="1"/>
  <c r="N12" i="16"/>
  <c r="N12" i="16" a="1"/>
  <c r="M12" i="16" a="1"/>
  <c r="M12" i="16" s="1"/>
  <c r="L12" i="16" a="1"/>
  <c r="L12" i="16" s="1"/>
  <c r="K12" i="16" a="1"/>
  <c r="K12" i="16" s="1"/>
  <c r="I12" i="16" a="1"/>
  <c r="I12" i="16" s="1"/>
  <c r="G12" i="16" a="1"/>
  <c r="G12" i="16" s="1"/>
  <c r="C12" i="16"/>
  <c r="F12" i="16" s="1" a="1"/>
  <c r="F12" i="16" s="1"/>
  <c r="R11" i="16"/>
  <c r="R11" i="16" a="1"/>
  <c r="Q11" i="16"/>
  <c r="Q11" i="16" a="1"/>
  <c r="P11" i="16" a="1"/>
  <c r="P11" i="16" s="1"/>
  <c r="O11" i="16" a="1"/>
  <c r="O11" i="16" s="1"/>
  <c r="N11" i="16"/>
  <c r="N11" i="16" a="1"/>
  <c r="M11" i="16" a="1"/>
  <c r="M11" i="16" s="1"/>
  <c r="L11" i="16" a="1"/>
  <c r="L11" i="16" s="1"/>
  <c r="K11" i="16" a="1"/>
  <c r="K11" i="16" s="1"/>
  <c r="J11" i="16"/>
  <c r="J11" i="16" a="1"/>
  <c r="H11" i="16" a="1"/>
  <c r="H11" i="16" s="1"/>
  <c r="G11" i="16" a="1"/>
  <c r="G11" i="16" s="1"/>
  <c r="F11" i="16"/>
  <c r="F11" i="16" a="1"/>
  <c r="C11" i="16"/>
  <c r="H9" i="16" s="1" a="1"/>
  <c r="H9" i="16" s="1"/>
  <c r="R10" i="16" a="1"/>
  <c r="R10" i="16" s="1"/>
  <c r="Q10" i="16"/>
  <c r="Q10" i="16" a="1"/>
  <c r="P10" i="16" a="1"/>
  <c r="P10" i="16" s="1"/>
  <c r="O10" i="16"/>
  <c r="O10" i="16" a="1"/>
  <c r="N10" i="16" a="1"/>
  <c r="N10" i="16" s="1"/>
  <c r="L10" i="16" a="1"/>
  <c r="L10" i="16" s="1"/>
  <c r="K10" i="16" a="1"/>
  <c r="K10" i="16" s="1"/>
  <c r="J10" i="16" a="1"/>
  <c r="J10" i="16" s="1"/>
  <c r="G10" i="16" a="1"/>
  <c r="G10" i="16" s="1"/>
  <c r="F10" i="16" a="1"/>
  <c r="F10" i="16" s="1"/>
  <c r="C10" i="16"/>
  <c r="R9" i="16" a="1"/>
  <c r="R9" i="16" s="1"/>
  <c r="Q9" i="16"/>
  <c r="Q9" i="16" a="1"/>
  <c r="P9" i="16" a="1"/>
  <c r="P9" i="16" s="1"/>
  <c r="O9" i="16" a="1"/>
  <c r="O9" i="16" s="1"/>
  <c r="N9" i="16" a="1"/>
  <c r="N9" i="16" s="1"/>
  <c r="M9" i="16"/>
  <c r="M9" i="16" a="1"/>
  <c r="L9" i="16" a="1"/>
  <c r="L9" i="16" s="1"/>
  <c r="J9" i="16" a="1"/>
  <c r="J9" i="16" s="1"/>
  <c r="I9" i="16"/>
  <c r="I9" i="16" a="1"/>
  <c r="G9" i="16" a="1"/>
  <c r="G9" i="16" s="1"/>
  <c r="F9" i="16" a="1"/>
  <c r="F9" i="16" s="1"/>
  <c r="C9" i="16"/>
  <c r="R8" i="16"/>
  <c r="R8" i="16" a="1"/>
  <c r="Q8" i="16" a="1"/>
  <c r="Q8" i="16" s="1"/>
  <c r="P8" i="16"/>
  <c r="P8" i="16" a="1"/>
  <c r="O8" i="16" a="1"/>
  <c r="O8" i="16" s="1"/>
  <c r="N8" i="16" a="1"/>
  <c r="N8" i="16" s="1"/>
  <c r="M8" i="16" a="1"/>
  <c r="M8" i="16" s="1"/>
  <c r="J8" i="16" a="1"/>
  <c r="J8" i="16" s="1"/>
  <c r="I8" i="16" a="1"/>
  <c r="I8" i="16" s="1"/>
  <c r="H8" i="16"/>
  <c r="H8" i="16" a="1"/>
  <c r="G8" i="16" a="1"/>
  <c r="G8" i="16" s="1"/>
  <c r="C8" i="16"/>
  <c r="J4" i="16" s="1" a="1"/>
  <c r="J4" i="16" s="1"/>
  <c r="R7" i="16" a="1"/>
  <c r="R7" i="16" s="1"/>
  <c r="Q7" i="16" a="1"/>
  <c r="Q7" i="16" s="1"/>
  <c r="P7" i="16"/>
  <c r="P7" i="16" a="1"/>
  <c r="O7" i="16" a="1"/>
  <c r="O7" i="16" s="1"/>
  <c r="N7" i="16" a="1"/>
  <c r="N7" i="16" s="1"/>
  <c r="M7" i="16" a="1"/>
  <c r="M7" i="16" s="1"/>
  <c r="L7" i="16"/>
  <c r="L7" i="16" a="1"/>
  <c r="J7" i="16" a="1"/>
  <c r="J7" i="16" s="1"/>
  <c r="I7" i="16" a="1"/>
  <c r="I7" i="16" s="1"/>
  <c r="H7" i="16"/>
  <c r="H7" i="16" a="1"/>
  <c r="C7" i="16"/>
  <c r="G6" i="16" s="1" a="1"/>
  <c r="G6" i="16" s="1"/>
  <c r="R6" i="16" a="1"/>
  <c r="R6" i="16" s="1"/>
  <c r="Q6" i="16"/>
  <c r="Q6" i="16" a="1"/>
  <c r="P6" i="16" a="1"/>
  <c r="P6" i="16" s="1"/>
  <c r="O6" i="16"/>
  <c r="O6" i="16" a="1"/>
  <c r="M6" i="16" a="1"/>
  <c r="M6" i="16" s="1"/>
  <c r="L6" i="16" a="1"/>
  <c r="L6" i="16" s="1"/>
  <c r="K6" i="16"/>
  <c r="K6" i="16" a="1"/>
  <c r="J6" i="16" a="1"/>
  <c r="J6" i="16" s="1"/>
  <c r="I6" i="16" a="1"/>
  <c r="I6" i="16" s="1"/>
  <c r="H6" i="16" a="1"/>
  <c r="H6" i="16" s="1"/>
  <c r="C6" i="16"/>
  <c r="J2" i="16" s="1" a="1"/>
  <c r="J2" i="16" s="1"/>
  <c r="R5" i="16"/>
  <c r="R5" i="16" a="1"/>
  <c r="Q5" i="16" a="1"/>
  <c r="Q5" i="16" s="1"/>
  <c r="P5" i="16" a="1"/>
  <c r="P5" i="16" s="1"/>
  <c r="M5" i="16" a="1"/>
  <c r="M5" i="16" s="1"/>
  <c r="L5" i="16" a="1"/>
  <c r="L5" i="16" s="1"/>
  <c r="K5" i="16"/>
  <c r="K5" i="16" a="1"/>
  <c r="J5" i="16" a="1"/>
  <c r="J5" i="16" s="1"/>
  <c r="C5" i="16"/>
  <c r="F5" i="16" s="1" a="1"/>
  <c r="F5" i="16" s="1"/>
  <c r="R4" i="16"/>
  <c r="R4" i="16" a="1"/>
  <c r="Q4" i="16" a="1"/>
  <c r="Q4" i="16" s="1"/>
  <c r="O4" i="16" a="1"/>
  <c r="O4" i="16" s="1"/>
  <c r="M4" i="16" a="1"/>
  <c r="M4" i="16" s="1"/>
  <c r="L4" i="16" a="1"/>
  <c r="L4" i="16" s="1"/>
  <c r="K4" i="16" a="1"/>
  <c r="K4" i="16" s="1"/>
  <c r="G4" i="16" a="1"/>
  <c r="G4" i="16" s="1"/>
  <c r="C4" i="16"/>
  <c r="F4" i="16" s="1" a="1"/>
  <c r="F4" i="16" s="1"/>
  <c r="R3" i="16"/>
  <c r="R3" i="16" a="1"/>
  <c r="P3" i="16" a="1"/>
  <c r="P3" i="16" s="1"/>
  <c r="O3" i="16" a="1"/>
  <c r="O3" i="16" s="1"/>
  <c r="N3" i="16"/>
  <c r="N3" i="16" a="1"/>
  <c r="M3" i="16" a="1"/>
  <c r="M3" i="16" s="1"/>
  <c r="L3" i="16" a="1"/>
  <c r="L3" i="16" s="1"/>
  <c r="K3" i="16" a="1"/>
  <c r="K3" i="16" s="1"/>
  <c r="H3" i="16" a="1"/>
  <c r="H3" i="16" s="1"/>
  <c r="G3" i="16" a="1"/>
  <c r="G3" i="16" s="1"/>
  <c r="F3" i="16"/>
  <c r="F3" i="16" a="1"/>
  <c r="C3" i="16"/>
  <c r="Q2" i="16" a="1"/>
  <c r="Q2" i="16" s="1"/>
  <c r="P2" i="16"/>
  <c r="P2" i="16" a="1"/>
  <c r="O2" i="16" a="1"/>
  <c r="O2" i="16" s="1"/>
  <c r="N2" i="16"/>
  <c r="N2" i="16" a="1"/>
  <c r="M2" i="16" a="1"/>
  <c r="M2" i="16" s="1"/>
  <c r="L2" i="16" a="1"/>
  <c r="L2" i="16" s="1"/>
  <c r="K2" i="16" a="1"/>
  <c r="K2" i="16" s="1"/>
  <c r="H2" i="16" a="1"/>
  <c r="H2" i="16" s="1"/>
  <c r="G2" i="16" a="1"/>
  <c r="G2" i="16" s="1"/>
  <c r="C2" i="16"/>
  <c r="F2" i="16" s="1" a="1"/>
  <c r="F2" i="16" s="1"/>
  <c r="I1" i="16"/>
  <c r="M1" i="16" s="1"/>
  <c r="C25" i="13"/>
  <c r="C24" i="13"/>
  <c r="R12" i="13" s="1" a="1"/>
  <c r="R12" i="13" s="1"/>
  <c r="C23" i="13"/>
  <c r="C22" i="13"/>
  <c r="R10" i="13" s="1" a="1"/>
  <c r="C21" i="13"/>
  <c r="C20" i="13"/>
  <c r="C19" i="13"/>
  <c r="C18" i="13"/>
  <c r="N10" i="13" s="1" a="1"/>
  <c r="C17" i="13"/>
  <c r="C16" i="13"/>
  <c r="J12" i="13" s="1" a="1"/>
  <c r="J12" i="13" s="1"/>
  <c r="C15" i="13"/>
  <c r="C14" i="13"/>
  <c r="J10" i="13" s="1" a="1"/>
  <c r="J10" i="13" s="1"/>
  <c r="R13" i="13" a="1"/>
  <c r="R13" i="13" s="1"/>
  <c r="P13" i="13" a="1"/>
  <c r="P13" i="13" s="1"/>
  <c r="N13" i="13" a="1"/>
  <c r="N13" i="13" s="1"/>
  <c r="M13" i="13"/>
  <c r="M13" i="13" a="1"/>
  <c r="L13" i="13" a="1"/>
  <c r="L13" i="13" s="1"/>
  <c r="K13" i="13" a="1"/>
  <c r="K13" i="13" s="1"/>
  <c r="J13" i="13" a="1"/>
  <c r="J13" i="13" s="1"/>
  <c r="H13" i="13" a="1"/>
  <c r="H13" i="13" s="1"/>
  <c r="G13" i="13" a="1"/>
  <c r="G13" i="13" s="1"/>
  <c r="F13" i="13" a="1"/>
  <c r="F13" i="13" s="1"/>
  <c r="C13" i="13"/>
  <c r="G12" i="13" s="1" a="1"/>
  <c r="Q12" i="13" a="1"/>
  <c r="Q12" i="13" s="1"/>
  <c r="P12" i="13" a="1"/>
  <c r="P12" i="13" s="1"/>
  <c r="O12" i="13"/>
  <c r="O12" i="13" a="1"/>
  <c r="N12" i="13"/>
  <c r="N12" i="13" a="1"/>
  <c r="M12" i="13" a="1"/>
  <c r="M12" i="13" s="1"/>
  <c r="L12" i="13" a="1"/>
  <c r="L12" i="13" s="1"/>
  <c r="K12" i="13"/>
  <c r="K12" i="13" a="1"/>
  <c r="I12" i="13" a="1"/>
  <c r="I12" i="13" s="1"/>
  <c r="G12" i="13"/>
  <c r="F12" i="13"/>
  <c r="C12" i="13"/>
  <c r="F12" i="13" s="1" a="1"/>
  <c r="R11" i="13" a="1"/>
  <c r="R11" i="13" s="1"/>
  <c r="Q11" i="13" a="1"/>
  <c r="Q11" i="13" s="1"/>
  <c r="P11" i="13"/>
  <c r="P11" i="13" a="1"/>
  <c r="O11" i="13"/>
  <c r="O11" i="13" a="1"/>
  <c r="N11" i="13" a="1"/>
  <c r="N11" i="13" s="1"/>
  <c r="M11" i="13" a="1"/>
  <c r="M11" i="13" s="1"/>
  <c r="L11" i="13" a="1"/>
  <c r="L11" i="13" s="1"/>
  <c r="J11" i="13" a="1"/>
  <c r="J11" i="13" s="1"/>
  <c r="H11" i="13" a="1"/>
  <c r="H11" i="13" s="1"/>
  <c r="G11" i="13" a="1"/>
  <c r="G11" i="13" s="1"/>
  <c r="F11" i="13" a="1"/>
  <c r="F11" i="13" s="1"/>
  <c r="C11" i="13"/>
  <c r="I8" i="13" s="1" a="1"/>
  <c r="I8" i="13" s="1"/>
  <c r="R10" i="13"/>
  <c r="Q10" i="13"/>
  <c r="Q10" i="13" a="1"/>
  <c r="P10" i="13"/>
  <c r="P10" i="13" a="1"/>
  <c r="O10" i="13"/>
  <c r="O10" i="13" a="1"/>
  <c r="N10" i="13"/>
  <c r="M10" i="13"/>
  <c r="M10" i="13" a="1"/>
  <c r="L10" i="13" a="1"/>
  <c r="L10" i="13" s="1"/>
  <c r="K10" i="13" a="1"/>
  <c r="K10" i="13" s="1"/>
  <c r="H10" i="13"/>
  <c r="H10" i="13" a="1"/>
  <c r="G10" i="13" a="1"/>
  <c r="G10" i="13" s="1"/>
  <c r="F10" i="13"/>
  <c r="C10" i="13"/>
  <c r="F10" i="13" s="1" a="1"/>
  <c r="R9" i="13" a="1"/>
  <c r="R9" i="13" s="1"/>
  <c r="Q9" i="13" a="1"/>
  <c r="Q9" i="13" s="1"/>
  <c r="P9" i="13" a="1"/>
  <c r="P9" i="13" s="1"/>
  <c r="O9" i="13" a="1"/>
  <c r="O9" i="13" s="1"/>
  <c r="N9" i="13"/>
  <c r="N9" i="13" a="1"/>
  <c r="M9" i="13" a="1"/>
  <c r="M9" i="13" s="1"/>
  <c r="L9" i="13"/>
  <c r="L9" i="13" a="1"/>
  <c r="J9" i="13" a="1"/>
  <c r="J9" i="13" s="1"/>
  <c r="I9" i="13" a="1"/>
  <c r="I9" i="13" s="1"/>
  <c r="H9" i="13" a="1"/>
  <c r="H9" i="13" s="1"/>
  <c r="G9" i="13" a="1"/>
  <c r="G9" i="13" s="1"/>
  <c r="F9" i="13" a="1"/>
  <c r="F9" i="13" s="1"/>
  <c r="C9" i="13"/>
  <c r="J5" i="13" s="1" a="1"/>
  <c r="J5" i="13" s="1"/>
  <c r="R8" i="13" a="1"/>
  <c r="R8" i="13" s="1"/>
  <c r="Q8" i="13"/>
  <c r="Q8" i="13" a="1"/>
  <c r="O8" i="13" a="1"/>
  <c r="O8" i="13" s="1"/>
  <c r="N8" i="13" a="1"/>
  <c r="N8" i="13" s="1"/>
  <c r="M8" i="13"/>
  <c r="M8" i="13" a="1"/>
  <c r="K8" i="13" a="1"/>
  <c r="K8" i="13" s="1"/>
  <c r="J8" i="13" a="1"/>
  <c r="J8" i="13" s="1"/>
  <c r="H8" i="13" a="1"/>
  <c r="H8" i="13" s="1"/>
  <c r="G8" i="13" a="1"/>
  <c r="G8" i="13" s="1"/>
  <c r="F8" i="13"/>
  <c r="F8" i="13" a="1"/>
  <c r="C8" i="13"/>
  <c r="R7" i="13" a="1"/>
  <c r="R7" i="13" s="1"/>
  <c r="Q7" i="13"/>
  <c r="Q7" i="13" a="1"/>
  <c r="P7" i="13" a="1"/>
  <c r="P7" i="13" s="1"/>
  <c r="O7" i="13" a="1"/>
  <c r="O7" i="13" s="1"/>
  <c r="N7" i="13"/>
  <c r="N7" i="13" a="1"/>
  <c r="M7" i="13" a="1"/>
  <c r="M7" i="13" s="1"/>
  <c r="L7" i="13" a="1"/>
  <c r="L7" i="13" s="1"/>
  <c r="K7" i="13"/>
  <c r="K7" i="13" a="1"/>
  <c r="J7" i="13" a="1"/>
  <c r="J7" i="13" s="1"/>
  <c r="I7" i="13" a="1"/>
  <c r="I7" i="13" s="1"/>
  <c r="H7" i="13"/>
  <c r="H7" i="13" a="1"/>
  <c r="G7" i="13"/>
  <c r="G7" i="13" a="1"/>
  <c r="C7" i="13"/>
  <c r="J3" i="13" s="1" a="1"/>
  <c r="J3" i="13" s="1"/>
  <c r="R6" i="13" a="1"/>
  <c r="R6" i="13" s="1"/>
  <c r="Q6" i="13"/>
  <c r="Q6" i="13" a="1"/>
  <c r="P6" i="13" a="1"/>
  <c r="P6" i="13" s="1"/>
  <c r="O6" i="13" a="1"/>
  <c r="O6" i="13" s="1"/>
  <c r="M6" i="13"/>
  <c r="M6" i="13" a="1"/>
  <c r="L6" i="13" a="1"/>
  <c r="L6" i="13" s="1"/>
  <c r="K6" i="13" a="1"/>
  <c r="K6" i="13" s="1"/>
  <c r="J6" i="13" a="1"/>
  <c r="J6" i="13" s="1"/>
  <c r="I6" i="13"/>
  <c r="I6" i="13" a="1"/>
  <c r="H6" i="13" a="1"/>
  <c r="H6" i="13" s="1"/>
  <c r="C6" i="13"/>
  <c r="G5" i="13" s="1" a="1"/>
  <c r="G5" i="13" s="1"/>
  <c r="R5" i="13"/>
  <c r="R5" i="13" a="1"/>
  <c r="Q5" i="13" a="1"/>
  <c r="Q5" i="13" s="1"/>
  <c r="P5" i="13" a="1"/>
  <c r="P5" i="13" s="1"/>
  <c r="N5" i="13"/>
  <c r="N5" i="13" a="1"/>
  <c r="M5" i="13" a="1"/>
  <c r="M5" i="13" s="1"/>
  <c r="L5" i="13" a="1"/>
  <c r="L5" i="13" s="1"/>
  <c r="K5" i="13"/>
  <c r="K5" i="13" a="1"/>
  <c r="I5" i="13" a="1"/>
  <c r="I5" i="13" s="1"/>
  <c r="C5" i="13"/>
  <c r="F5" i="13" s="1" a="1"/>
  <c r="F5" i="13" s="1"/>
  <c r="R4" i="13" a="1"/>
  <c r="R4" i="13" s="1"/>
  <c r="Q4" i="13" a="1"/>
  <c r="Q4" i="13" s="1"/>
  <c r="O4" i="13" a="1"/>
  <c r="O4" i="13" s="1"/>
  <c r="N4" i="13" a="1"/>
  <c r="N4" i="13" s="1"/>
  <c r="M4" i="13" a="1"/>
  <c r="M4" i="13" s="1"/>
  <c r="L4" i="13"/>
  <c r="L4" i="13" a="1"/>
  <c r="K4" i="13" a="1"/>
  <c r="K4" i="13" s="1"/>
  <c r="J4" i="13" a="1"/>
  <c r="J4" i="13" s="1"/>
  <c r="G4" i="13" a="1"/>
  <c r="G4" i="13" s="1"/>
  <c r="C4" i="13"/>
  <c r="F4" i="13" s="1" a="1"/>
  <c r="F4" i="13" s="1"/>
  <c r="R3" i="13"/>
  <c r="R3" i="13" a="1"/>
  <c r="P3" i="13" a="1"/>
  <c r="P3" i="13" s="1"/>
  <c r="O3" i="13" a="1"/>
  <c r="O3" i="13" s="1"/>
  <c r="N3" i="13"/>
  <c r="N3" i="13" a="1"/>
  <c r="M3" i="13"/>
  <c r="M3" i="13" a="1"/>
  <c r="L3" i="13" a="1"/>
  <c r="L3" i="13" s="1"/>
  <c r="K3" i="13" a="1"/>
  <c r="K3" i="13" s="1"/>
  <c r="H3" i="13" a="1"/>
  <c r="H3" i="13" s="1"/>
  <c r="G3" i="13" a="1"/>
  <c r="G3" i="13" s="1"/>
  <c r="C3" i="13"/>
  <c r="F3" i="13" s="1" a="1"/>
  <c r="F3" i="13" s="1"/>
  <c r="Q2" i="13" a="1"/>
  <c r="Q2" i="13" s="1"/>
  <c r="P2" i="13"/>
  <c r="P2" i="13" a="1"/>
  <c r="O2" i="13" a="1"/>
  <c r="O2" i="13" s="1"/>
  <c r="N2" i="13" a="1"/>
  <c r="N2" i="13" s="1"/>
  <c r="M2" i="13" a="1"/>
  <c r="M2" i="13" s="1"/>
  <c r="L2" i="13"/>
  <c r="L2" i="13" a="1"/>
  <c r="K2" i="13" a="1"/>
  <c r="K2" i="13" s="1"/>
  <c r="I2" i="13" a="1"/>
  <c r="I2" i="13" s="1"/>
  <c r="G2" i="13" a="1"/>
  <c r="G2" i="13" s="1"/>
  <c r="C2" i="13"/>
  <c r="F2" i="13" s="1" a="1"/>
  <c r="F2" i="13" s="1"/>
  <c r="I1" i="13"/>
  <c r="M1" i="13" s="1"/>
  <c r="F2" i="15" a="1"/>
  <c r="F2" i="15" s="1"/>
  <c r="R13" i="15" a="1"/>
  <c r="R13" i="15" s="1"/>
  <c r="Q13" i="15" a="1"/>
  <c r="Q13" i="15" s="1"/>
  <c r="P13" i="15" a="1"/>
  <c r="P13" i="15" s="1"/>
  <c r="O13" i="15" a="1"/>
  <c r="O13" i="15" s="1"/>
  <c r="N13" i="15" a="1"/>
  <c r="N13" i="15" s="1"/>
  <c r="M13" i="15" a="1"/>
  <c r="M13" i="15" s="1"/>
  <c r="L13" i="15" a="1"/>
  <c r="L13" i="15" s="1"/>
  <c r="K13" i="15" a="1"/>
  <c r="K13" i="15" s="1"/>
  <c r="J13" i="15" a="1"/>
  <c r="J13" i="15" s="1"/>
  <c r="I13" i="15" a="1"/>
  <c r="I13" i="15" s="1"/>
  <c r="H13" i="15" a="1"/>
  <c r="H13" i="15" s="1"/>
  <c r="G13" i="15" a="1"/>
  <c r="G13" i="15" s="1"/>
  <c r="F13" i="15" a="1"/>
  <c r="F13" i="15" s="1"/>
  <c r="R12" i="15" a="1"/>
  <c r="R12" i="15" s="1"/>
  <c r="Q12" i="15" a="1"/>
  <c r="Q12" i="15" s="1"/>
  <c r="P12" i="15" a="1"/>
  <c r="P12" i="15" s="1"/>
  <c r="O12" i="15" a="1"/>
  <c r="O12" i="15" s="1"/>
  <c r="N12" i="15" a="1"/>
  <c r="N12" i="15" s="1"/>
  <c r="M12" i="15" a="1"/>
  <c r="M12" i="15" s="1"/>
  <c r="L12" i="15" a="1"/>
  <c r="L12" i="15" s="1"/>
  <c r="K12" i="15" a="1"/>
  <c r="K12" i="15" s="1"/>
  <c r="J12" i="15" a="1"/>
  <c r="J12" i="15" s="1"/>
  <c r="I12" i="15" a="1"/>
  <c r="I12" i="15" s="1"/>
  <c r="H12" i="15" a="1"/>
  <c r="H12" i="15" s="1"/>
  <c r="G12" i="15" a="1"/>
  <c r="G12" i="15" s="1"/>
  <c r="F12" i="15" a="1"/>
  <c r="F12" i="15" s="1"/>
  <c r="R11" i="15" a="1"/>
  <c r="R11" i="15" s="1"/>
  <c r="Q11" i="15" a="1"/>
  <c r="Q11" i="15" s="1"/>
  <c r="P11" i="15" a="1"/>
  <c r="P11" i="15" s="1"/>
  <c r="O11" i="15" a="1"/>
  <c r="O11" i="15" s="1"/>
  <c r="N11" i="15" a="1"/>
  <c r="N11" i="15" s="1"/>
  <c r="M11" i="15" a="1"/>
  <c r="M11" i="15" s="1"/>
  <c r="L11" i="15" a="1"/>
  <c r="L11" i="15" s="1"/>
  <c r="K11" i="15" a="1"/>
  <c r="K11" i="15" s="1"/>
  <c r="J11" i="15" a="1"/>
  <c r="J11" i="15" s="1"/>
  <c r="I11" i="15" a="1"/>
  <c r="I11" i="15" s="1"/>
  <c r="H11" i="15" a="1"/>
  <c r="H11" i="15" s="1"/>
  <c r="G11" i="15" a="1"/>
  <c r="G11" i="15" s="1"/>
  <c r="F11" i="15" a="1"/>
  <c r="F11" i="15" s="1"/>
  <c r="R10" i="15" a="1"/>
  <c r="R10" i="15" s="1"/>
  <c r="Q10" i="15" a="1"/>
  <c r="Q10" i="15" s="1"/>
  <c r="P10" i="15" a="1"/>
  <c r="P10" i="15" s="1"/>
  <c r="O10" i="15" a="1"/>
  <c r="O10" i="15" s="1"/>
  <c r="N10" i="15" a="1"/>
  <c r="N10" i="15" s="1"/>
  <c r="M10" i="15" a="1"/>
  <c r="M10" i="15" s="1"/>
  <c r="L10" i="15" a="1"/>
  <c r="L10" i="15" s="1"/>
  <c r="K10" i="15" a="1"/>
  <c r="K10" i="15" s="1"/>
  <c r="J10" i="15" a="1"/>
  <c r="J10" i="15" s="1"/>
  <c r="I10" i="15" a="1"/>
  <c r="I10" i="15" s="1"/>
  <c r="H10" i="15" a="1"/>
  <c r="H10" i="15" s="1"/>
  <c r="G10" i="15" a="1"/>
  <c r="G10" i="15" s="1"/>
  <c r="F10" i="15" a="1"/>
  <c r="F10" i="15" s="1"/>
  <c r="R9" i="15" a="1"/>
  <c r="R9" i="15" s="1"/>
  <c r="Q9" i="15" a="1"/>
  <c r="Q9" i="15" s="1"/>
  <c r="P9" i="15" a="1"/>
  <c r="P9" i="15" s="1"/>
  <c r="O9" i="15" a="1"/>
  <c r="O9" i="15" s="1"/>
  <c r="N9" i="15" a="1"/>
  <c r="N9" i="15" s="1"/>
  <c r="M9" i="15" a="1"/>
  <c r="M9" i="15" s="1"/>
  <c r="L9" i="15" a="1"/>
  <c r="L9" i="15" s="1"/>
  <c r="K9" i="15" a="1"/>
  <c r="K9" i="15" s="1"/>
  <c r="J9" i="15" a="1"/>
  <c r="J9" i="15" s="1"/>
  <c r="I9" i="15" a="1"/>
  <c r="I9" i="15" s="1"/>
  <c r="H9" i="15" a="1"/>
  <c r="H9" i="15" s="1"/>
  <c r="G9" i="15" a="1"/>
  <c r="G9" i="15" s="1"/>
  <c r="F9" i="15" a="1"/>
  <c r="F9" i="15" s="1"/>
  <c r="R8" i="15" a="1"/>
  <c r="R8" i="15" s="1"/>
  <c r="Q8" i="15" a="1"/>
  <c r="Q8" i="15" s="1"/>
  <c r="P8" i="15" a="1"/>
  <c r="P8" i="15" s="1"/>
  <c r="O8" i="15" a="1"/>
  <c r="O8" i="15" s="1"/>
  <c r="N8" i="15" a="1"/>
  <c r="N8" i="15" s="1"/>
  <c r="M8" i="15" a="1"/>
  <c r="M8" i="15" s="1"/>
  <c r="L8" i="15" a="1"/>
  <c r="L8" i="15" s="1"/>
  <c r="K8" i="15" a="1"/>
  <c r="K8" i="15" s="1"/>
  <c r="J8" i="15" a="1"/>
  <c r="J8" i="15" s="1"/>
  <c r="I8" i="15" a="1"/>
  <c r="I8" i="15" s="1"/>
  <c r="H8" i="15" a="1"/>
  <c r="H8" i="15" s="1"/>
  <c r="G8" i="15" a="1"/>
  <c r="G8" i="15" s="1"/>
  <c r="F8" i="15" a="1"/>
  <c r="F8" i="15" s="1"/>
  <c r="R7" i="15" a="1"/>
  <c r="R7" i="15" s="1"/>
  <c r="Q7" i="15" a="1"/>
  <c r="Q7" i="15" s="1"/>
  <c r="P7" i="15" a="1"/>
  <c r="P7" i="15" s="1"/>
  <c r="O7" i="15" a="1"/>
  <c r="O7" i="15" s="1"/>
  <c r="N7" i="15" a="1"/>
  <c r="N7" i="15" s="1"/>
  <c r="M7" i="15" a="1"/>
  <c r="M7" i="15" s="1"/>
  <c r="L7" i="15" a="1"/>
  <c r="L7" i="15" s="1"/>
  <c r="K7" i="15" a="1"/>
  <c r="K7" i="15" s="1"/>
  <c r="J7" i="15" a="1"/>
  <c r="J7" i="15" s="1"/>
  <c r="I7" i="15" a="1"/>
  <c r="I7" i="15" s="1"/>
  <c r="H7" i="15" a="1"/>
  <c r="H7" i="15" s="1"/>
  <c r="G7" i="15" a="1"/>
  <c r="G7" i="15" s="1"/>
  <c r="F7" i="15" a="1"/>
  <c r="F7" i="15" s="1"/>
  <c r="R6" i="15" a="1"/>
  <c r="R6" i="15" s="1"/>
  <c r="Q6" i="15" a="1"/>
  <c r="Q6" i="15" s="1"/>
  <c r="P6" i="15" a="1"/>
  <c r="P6" i="15" s="1"/>
  <c r="O6" i="15" a="1"/>
  <c r="O6" i="15" s="1"/>
  <c r="N6" i="15" a="1"/>
  <c r="N6" i="15" s="1"/>
  <c r="M6" i="15" a="1"/>
  <c r="M6" i="15" s="1"/>
  <c r="L6" i="15" a="1"/>
  <c r="L6" i="15" s="1"/>
  <c r="K6" i="15" a="1"/>
  <c r="K6" i="15" s="1"/>
  <c r="J6" i="15" a="1"/>
  <c r="J6" i="15" s="1"/>
  <c r="I6" i="15" a="1"/>
  <c r="I6" i="15" s="1"/>
  <c r="H6" i="15" a="1"/>
  <c r="H6" i="15" s="1"/>
  <c r="G6" i="15" a="1"/>
  <c r="G6" i="15" s="1"/>
  <c r="F6" i="15" a="1"/>
  <c r="F6" i="15" s="1"/>
  <c r="R5" i="15" a="1"/>
  <c r="R5" i="15" s="1"/>
  <c r="Q5" i="15" a="1"/>
  <c r="Q5" i="15" s="1"/>
  <c r="P5" i="15" a="1"/>
  <c r="P5" i="15" s="1"/>
  <c r="O5" i="15" a="1"/>
  <c r="O5" i="15" s="1"/>
  <c r="N5" i="15" a="1"/>
  <c r="N5" i="15" s="1"/>
  <c r="M5" i="15" a="1"/>
  <c r="M5" i="15" s="1"/>
  <c r="L5" i="15" a="1"/>
  <c r="L5" i="15" s="1"/>
  <c r="K5" i="15" a="1"/>
  <c r="K5" i="15" s="1"/>
  <c r="J5" i="15" a="1"/>
  <c r="J5" i="15" s="1"/>
  <c r="I5" i="15" a="1"/>
  <c r="I5" i="15" s="1"/>
  <c r="H5" i="15" a="1"/>
  <c r="H5" i="15" s="1"/>
  <c r="G5" i="15" a="1"/>
  <c r="G5" i="15" s="1"/>
  <c r="F5" i="15" a="1"/>
  <c r="F5" i="15" s="1"/>
  <c r="R4" i="15" a="1"/>
  <c r="R4" i="15" s="1"/>
  <c r="Q4" i="15" a="1"/>
  <c r="Q4" i="15" s="1"/>
  <c r="P4" i="15" a="1"/>
  <c r="P4" i="15" s="1"/>
  <c r="O4" i="15" a="1"/>
  <c r="O4" i="15" s="1"/>
  <c r="N4" i="15" a="1"/>
  <c r="N4" i="15" s="1"/>
  <c r="M4" i="15" a="1"/>
  <c r="M4" i="15" s="1"/>
  <c r="L4" i="15" a="1"/>
  <c r="L4" i="15" s="1"/>
  <c r="K4" i="15" a="1"/>
  <c r="K4" i="15" s="1"/>
  <c r="J4" i="15" a="1"/>
  <c r="J4" i="15" s="1"/>
  <c r="I4" i="15" a="1"/>
  <c r="I4" i="15" s="1"/>
  <c r="H4" i="15" a="1"/>
  <c r="H4" i="15" s="1"/>
  <c r="G4" i="15" a="1"/>
  <c r="G4" i="15" s="1"/>
  <c r="F4" i="15" a="1"/>
  <c r="F4" i="15" s="1"/>
  <c r="R3" i="15" a="1"/>
  <c r="R3" i="15" s="1"/>
  <c r="Q3" i="15" a="1"/>
  <c r="Q3" i="15" s="1"/>
  <c r="P3" i="15" a="1"/>
  <c r="P3" i="15" s="1"/>
  <c r="O3" i="15" a="1"/>
  <c r="O3" i="15" s="1"/>
  <c r="N3" i="15" a="1"/>
  <c r="N3" i="15" s="1"/>
  <c r="M3" i="15" a="1"/>
  <c r="M3" i="15" s="1"/>
  <c r="L3" i="15" a="1"/>
  <c r="L3" i="15" s="1"/>
  <c r="K3" i="15" a="1"/>
  <c r="K3" i="15" s="1"/>
  <c r="J3" i="15" a="1"/>
  <c r="J3" i="15" s="1"/>
  <c r="I3" i="15" a="1"/>
  <c r="I3" i="15" s="1"/>
  <c r="H3" i="15" a="1"/>
  <c r="H3" i="15" s="1"/>
  <c r="G3" i="15" a="1"/>
  <c r="G3" i="15" s="1"/>
  <c r="F3" i="15" a="1"/>
  <c r="F3" i="15" s="1"/>
  <c r="R2" i="15" a="1"/>
  <c r="R2" i="15" s="1"/>
  <c r="Q2" i="15" a="1"/>
  <c r="Q2" i="15" s="1"/>
  <c r="P2" i="15" a="1"/>
  <c r="P2" i="15" s="1"/>
  <c r="O2" i="15" a="1"/>
  <c r="O2" i="15" s="1"/>
  <c r="N2" i="15" a="1"/>
  <c r="N2" i="15" s="1"/>
  <c r="M2" i="15" a="1"/>
  <c r="M2" i="15" s="1"/>
  <c r="L2" i="15" a="1"/>
  <c r="L2" i="15" s="1"/>
  <c r="K2" i="15" a="1"/>
  <c r="K2" i="15" s="1"/>
  <c r="J2" i="15" a="1"/>
  <c r="J2" i="15" s="1"/>
  <c r="I2" i="15" a="1"/>
  <c r="I2" i="15" s="1"/>
  <c r="H2" i="15" a="1"/>
  <c r="H2" i="15" s="1"/>
  <c r="G2" i="15" a="1"/>
  <c r="G2" i="15" s="1"/>
  <c r="I1" i="15"/>
  <c r="M1" i="15" s="1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" i="15"/>
  <c r="C3" i="15"/>
  <c r="C2" i="15"/>
  <c r="C2" i="14"/>
  <c r="F2" i="14" s="1" a="1"/>
  <c r="F2" i="14" s="1"/>
  <c r="C3" i="14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M11" i="14" s="1" a="1"/>
  <c r="M11" i="14" s="1"/>
  <c r="C19" i="14"/>
  <c r="C20" i="14"/>
  <c r="C21" i="14"/>
  <c r="C22" i="14"/>
  <c r="C23" i="14"/>
  <c r="C24" i="14"/>
  <c r="C25" i="14"/>
  <c r="H8" i="14" a="1"/>
  <c r="H8" i="14" s="1"/>
  <c r="H3" i="14" a="1"/>
  <c r="H3" i="14" s="1"/>
  <c r="J2" i="14" a="1"/>
  <c r="J2" i="14" s="1"/>
  <c r="K2" i="14" a="1"/>
  <c r="K2" i="14" s="1"/>
  <c r="G7" i="14" a="1"/>
  <c r="G7" i="14" s="1"/>
  <c r="H7" i="14" a="1"/>
  <c r="H7" i="14" s="1"/>
  <c r="G10" i="14" a="1"/>
  <c r="G10" i="14" s="1"/>
  <c r="K8" i="14" a="1"/>
  <c r="K8" i="14" s="1"/>
  <c r="H12" i="14" a="1"/>
  <c r="H12" i="14" s="1"/>
  <c r="J11" i="14" a="1"/>
  <c r="J11" i="14" s="1"/>
  <c r="L10" i="14" a="1"/>
  <c r="L10" i="14" s="1"/>
  <c r="R5" i="14" a="1"/>
  <c r="R5" i="14" s="1"/>
  <c r="M12" i="14" a="1"/>
  <c r="M12" i="14" s="1"/>
  <c r="O12" i="14" a="1"/>
  <c r="O12" i="14" s="1"/>
  <c r="O13" i="14" a="1"/>
  <c r="O13" i="14" s="1"/>
  <c r="R11" i="14" a="1"/>
  <c r="R11" i="14" s="1"/>
  <c r="R12" i="14" a="1"/>
  <c r="R12" i="14" s="1"/>
  <c r="R13" i="14" a="1"/>
  <c r="R13" i="14" s="1"/>
  <c r="M13" i="14" a="1"/>
  <c r="M13" i="14" s="1"/>
  <c r="F13" i="14" a="1"/>
  <c r="F13" i="14" s="1"/>
  <c r="N12" i="14" a="1"/>
  <c r="N12" i="14" s="1"/>
  <c r="F12" i="14" a="1"/>
  <c r="F12" i="14" s="1"/>
  <c r="O11" i="14" a="1"/>
  <c r="O11" i="14" s="1"/>
  <c r="G11" i="14" a="1"/>
  <c r="G11" i="14" s="1"/>
  <c r="R10" i="14" a="1"/>
  <c r="R10" i="14" s="1"/>
  <c r="Q10" i="14" a="1"/>
  <c r="Q10" i="14" s="1"/>
  <c r="P10" i="14" a="1"/>
  <c r="P10" i="14" s="1"/>
  <c r="O10" i="14" a="1"/>
  <c r="O10" i="14" s="1"/>
  <c r="H10" i="14" a="1"/>
  <c r="H10" i="14" s="1"/>
  <c r="R9" i="14" a="1"/>
  <c r="R9" i="14" s="1"/>
  <c r="Q9" i="14" a="1"/>
  <c r="Q9" i="14" s="1"/>
  <c r="I9" i="14" a="1"/>
  <c r="I9" i="14" s="1"/>
  <c r="H9" i="14" a="1"/>
  <c r="H9" i="14" s="1"/>
  <c r="R8" i="14" a="1"/>
  <c r="R8" i="14" s="1"/>
  <c r="Q8" i="14" a="1"/>
  <c r="Q8" i="14" s="1"/>
  <c r="J8" i="14" a="1"/>
  <c r="J8" i="14" s="1"/>
  <c r="K7" i="14" a="1"/>
  <c r="K7" i="14" s="1"/>
  <c r="J7" i="14" a="1"/>
  <c r="J7" i="14" s="1"/>
  <c r="L6" i="14" a="1"/>
  <c r="L6" i="14" s="1"/>
  <c r="F6" i="14" a="1"/>
  <c r="F6" i="14" s="1"/>
  <c r="M5" i="14" a="1"/>
  <c r="M5" i="14" s="1"/>
  <c r="L5" i="14" a="1"/>
  <c r="L5" i="14" s="1"/>
  <c r="G5" i="14" a="1"/>
  <c r="G5" i="14" s="1"/>
  <c r="F5" i="14" a="1"/>
  <c r="F5" i="14" s="1"/>
  <c r="N4" i="14" a="1"/>
  <c r="N4" i="14" s="1"/>
  <c r="M4" i="14" a="1"/>
  <c r="M4" i="14" s="1"/>
  <c r="H4" i="14" a="1"/>
  <c r="H4" i="14" s="1"/>
  <c r="G4" i="14" a="1"/>
  <c r="G4" i="14" s="1"/>
  <c r="F4" i="14" a="1"/>
  <c r="F4" i="14" s="1"/>
  <c r="O3" i="14" a="1"/>
  <c r="O3" i="14" s="1"/>
  <c r="N3" i="14" a="1"/>
  <c r="N3" i="14" s="1"/>
  <c r="G3" i="14" a="1"/>
  <c r="G3" i="14" s="1"/>
  <c r="F3" i="14" a="1"/>
  <c r="F3" i="14" s="1"/>
  <c r="Q2" i="14" a="1"/>
  <c r="Q2" i="14" s="1"/>
  <c r="P2" i="14" a="1"/>
  <c r="P2" i="14" s="1"/>
  <c r="O2" i="14" a="1"/>
  <c r="O2" i="14" s="1"/>
  <c r="H2" i="14" a="1"/>
  <c r="H2" i="14" s="1"/>
  <c r="G2" i="14" a="1"/>
  <c r="G2" i="14" s="1"/>
  <c r="E3" i="12"/>
  <c r="E4" i="12"/>
  <c r="E5" i="12"/>
  <c r="E2" i="12"/>
  <c r="D3" i="12"/>
  <c r="D4" i="12"/>
  <c r="D5" i="12"/>
  <c r="D2" i="12"/>
  <c r="C3" i="12"/>
  <c r="C4" i="12"/>
  <c r="C5" i="12"/>
  <c r="C2" i="12"/>
  <c r="V15" i="6"/>
  <c r="U14" i="6"/>
  <c r="T9" i="6"/>
  <c r="N7" i="12" a="1"/>
  <c r="N2" i="12" a="1"/>
  <c r="H19" i="12"/>
  <c r="C24" i="12"/>
  <c r="C19" i="12"/>
  <c r="C13" i="12"/>
  <c r="N13" i="12"/>
  <c r="N4" i="12"/>
  <c r="L3" i="6" a="1"/>
  <c r="K6" i="6" a="1"/>
  <c r="J5" i="6" a="1"/>
  <c r="J4" i="6" a="1"/>
  <c r="C21" i="12" a="1"/>
  <c r="I6" i="6" a="1"/>
  <c r="L6" i="6" a="1"/>
  <c r="H3" i="6" a="1"/>
  <c r="J6" i="6" a="1"/>
  <c r="J5" i="12"/>
  <c r="H8" i="6"/>
  <c r="J7" i="6" a="1"/>
  <c r="K4" i="6" a="1"/>
  <c r="C9" i="12" a="1"/>
  <c r="I5" i="6" a="1"/>
  <c r="C29" i="12"/>
  <c r="L7" i="6" a="1"/>
  <c r="I7" i="6" a="1"/>
  <c r="H6" i="6" a="1"/>
  <c r="L5" i="6" a="1"/>
  <c r="I4" i="6" a="1"/>
  <c r="H4" i="6" a="1"/>
  <c r="R3" i="12"/>
  <c r="K7" i="6" a="1"/>
  <c r="H5" i="6" a="1"/>
  <c r="K5" i="6" a="1"/>
  <c r="L4" i="6" a="1"/>
  <c r="I3" i="6" a="1"/>
  <c r="K3" i="6" a="1"/>
  <c r="M25" i="12"/>
  <c r="H7" i="6" a="1"/>
  <c r="C15" i="12" a="1"/>
  <c r="J3" i="6" a="1"/>
  <c r="N7" i="12" l="1"/>
  <c r="N2" i="12"/>
  <c r="J2" i="12" a="1"/>
  <c r="J3" i="16" a="1"/>
  <c r="J3" i="16" s="1"/>
  <c r="G5" i="16" a="1"/>
  <c r="G5" i="16" s="1"/>
  <c r="O5" i="16" a="1"/>
  <c r="O5" i="16" s="1"/>
  <c r="G13" i="16" a="1"/>
  <c r="G13" i="16" s="1"/>
  <c r="H4" i="16" a="1"/>
  <c r="H4" i="16" s="1"/>
  <c r="P4" i="16" a="1"/>
  <c r="P4" i="16" s="1"/>
  <c r="F8" i="16" a="1"/>
  <c r="F8" i="16" s="1"/>
  <c r="H12" i="16" a="1"/>
  <c r="H12" i="16" s="1"/>
  <c r="I5" i="16" a="1"/>
  <c r="I5" i="16" s="1"/>
  <c r="F7" i="16" a="1"/>
  <c r="F7" i="16" s="1"/>
  <c r="K9" i="16" a="1"/>
  <c r="K9" i="16" s="1"/>
  <c r="I2" i="16" a="1"/>
  <c r="I2" i="16" s="1"/>
  <c r="I4" i="16" a="1"/>
  <c r="I4" i="16" s="1"/>
  <c r="F6" i="16" a="1"/>
  <c r="F6" i="16" s="1"/>
  <c r="N6" i="16" a="1"/>
  <c r="N6" i="16" s="1"/>
  <c r="K8" i="16" a="1"/>
  <c r="K8" i="16" s="1"/>
  <c r="H10" i="16" a="1"/>
  <c r="H10" i="16" s="1"/>
  <c r="I3" i="16" a="1"/>
  <c r="I3" i="16" s="1"/>
  <c r="Q3" i="16" a="1"/>
  <c r="Q3" i="16" s="1"/>
  <c r="N5" i="16" a="1"/>
  <c r="N5" i="16" s="1"/>
  <c r="G7" i="16" a="1"/>
  <c r="G7" i="16" s="1"/>
  <c r="K7" i="16" a="1"/>
  <c r="K7" i="16" s="1"/>
  <c r="I11" i="16" a="1"/>
  <c r="I11" i="16" s="1"/>
  <c r="F13" i="16" a="1"/>
  <c r="F13" i="16" s="1"/>
  <c r="J13" i="16" a="1"/>
  <c r="J13" i="16" s="1"/>
  <c r="H5" i="16" a="1"/>
  <c r="H5" i="16" s="1"/>
  <c r="R2" i="16" a="1"/>
  <c r="R2" i="16" s="1"/>
  <c r="N4" i="16" a="1"/>
  <c r="N4" i="16" s="1"/>
  <c r="H2" i="13" a="1"/>
  <c r="H2" i="13" s="1"/>
  <c r="H4" i="13" a="1"/>
  <c r="H4" i="13" s="1"/>
  <c r="P4" i="13" a="1"/>
  <c r="P4" i="13" s="1"/>
  <c r="L8" i="13" a="1"/>
  <c r="L8" i="13" s="1"/>
  <c r="P8" i="13" a="1"/>
  <c r="P8" i="13" s="1"/>
  <c r="H12" i="13" a="1"/>
  <c r="H12" i="13" s="1"/>
  <c r="I4" i="13" a="1"/>
  <c r="I4" i="13" s="1"/>
  <c r="N6" i="13" a="1"/>
  <c r="N6" i="13" s="1"/>
  <c r="F6" i="13" a="1"/>
  <c r="F6" i="13" s="1"/>
  <c r="I3" i="13" a="1"/>
  <c r="I3" i="13" s="1"/>
  <c r="Q3" i="13" a="1"/>
  <c r="Q3" i="13" s="1"/>
  <c r="K9" i="13" a="1"/>
  <c r="K9" i="13" s="1"/>
  <c r="I11" i="13" a="1"/>
  <c r="I11" i="13" s="1"/>
  <c r="I13" i="13" a="1"/>
  <c r="I13" i="13" s="1"/>
  <c r="O13" i="13" a="1"/>
  <c r="O13" i="13" s="1"/>
  <c r="H5" i="13" a="1"/>
  <c r="H5" i="13" s="1"/>
  <c r="F7" i="13" a="1"/>
  <c r="F7" i="13" s="1"/>
  <c r="J2" i="13" a="1"/>
  <c r="J2" i="13" s="1"/>
  <c r="R2" i="13" a="1"/>
  <c r="R2" i="13" s="1"/>
  <c r="G6" i="13" a="1"/>
  <c r="G6" i="13" s="1"/>
  <c r="O5" i="13" a="1"/>
  <c r="O5" i="13" s="1"/>
  <c r="K11" i="13" a="1"/>
  <c r="K11" i="13" s="1"/>
  <c r="Q13" i="13" a="1"/>
  <c r="Q13" i="13" s="1"/>
  <c r="I10" i="13" a="1"/>
  <c r="I10" i="13" s="1"/>
  <c r="Q5" i="14" a="1"/>
  <c r="Q5" i="14" s="1"/>
  <c r="I4" i="14" a="1"/>
  <c r="I4" i="14" s="1"/>
  <c r="G6" i="14" a="1"/>
  <c r="G6" i="14" s="1"/>
  <c r="K3" i="14" a="1"/>
  <c r="K3" i="14" s="1"/>
  <c r="L2" i="14" a="1"/>
  <c r="L2" i="14" s="1"/>
  <c r="R4" i="14" a="1"/>
  <c r="R4" i="14" s="1"/>
  <c r="O7" i="14" a="1"/>
  <c r="O7" i="14" s="1"/>
  <c r="K6" i="14" a="1"/>
  <c r="K6" i="14" s="1"/>
  <c r="R7" i="14" a="1"/>
  <c r="R7" i="14" s="1"/>
  <c r="Q12" i="14" a="1"/>
  <c r="Q12" i="14" s="1"/>
  <c r="F8" i="14" a="1"/>
  <c r="F8" i="14" s="1"/>
  <c r="P9" i="14" a="1"/>
  <c r="P9" i="14" s="1"/>
  <c r="H5" i="14" a="1"/>
  <c r="H5" i="14" s="1"/>
  <c r="O6" i="14" a="1"/>
  <c r="O6" i="14" s="1"/>
  <c r="I8" i="14" a="1"/>
  <c r="I8" i="14" s="1"/>
  <c r="F11" i="14" a="1"/>
  <c r="F11" i="14" s="1"/>
  <c r="P6" i="14" a="1"/>
  <c r="P6" i="14" s="1"/>
  <c r="Q13" i="14" a="1"/>
  <c r="Q13" i="14" s="1"/>
  <c r="J3" i="14" a="1"/>
  <c r="J3" i="14" s="1"/>
  <c r="J4" i="14" a="1"/>
  <c r="J4" i="14" s="1"/>
  <c r="F7" i="14" a="1"/>
  <c r="F7" i="14" s="1"/>
  <c r="N8" i="14" a="1"/>
  <c r="N8" i="14" s="1"/>
  <c r="N11" i="14" a="1"/>
  <c r="N11" i="14" s="1"/>
  <c r="N13" i="14" a="1"/>
  <c r="N13" i="14" s="1"/>
  <c r="P11" i="14" a="1"/>
  <c r="P11" i="14" s="1"/>
  <c r="I3" i="14" a="1"/>
  <c r="I3" i="14" s="1"/>
  <c r="P4" i="14" a="1"/>
  <c r="P4" i="14" s="1"/>
  <c r="N5" i="14" a="1"/>
  <c r="N5" i="14" s="1"/>
  <c r="M6" i="14" a="1"/>
  <c r="M6" i="14" s="1"/>
  <c r="L7" i="14" a="1"/>
  <c r="L7" i="14" s="1"/>
  <c r="L8" i="14" a="1"/>
  <c r="L8" i="14" s="1"/>
  <c r="K11" i="14" a="1"/>
  <c r="K11" i="14" s="1"/>
  <c r="P13" i="14" a="1"/>
  <c r="P13" i="14" s="1"/>
  <c r="O5" i="14" a="1"/>
  <c r="O5" i="14" s="1"/>
  <c r="N6" i="14" a="1"/>
  <c r="N6" i="14" s="1"/>
  <c r="M7" i="14" a="1"/>
  <c r="M7" i="14" s="1"/>
  <c r="P12" i="14" a="1"/>
  <c r="P12" i="14" s="1"/>
  <c r="R2" i="14" a="1"/>
  <c r="R2" i="14" s="1"/>
  <c r="Q11" i="14" a="1"/>
  <c r="Q11" i="14" s="1"/>
  <c r="I2" i="14" a="1"/>
  <c r="I2" i="14" s="1"/>
  <c r="P3" i="14" a="1"/>
  <c r="P3" i="14" s="1"/>
  <c r="I5" i="14" a="1"/>
  <c r="I5" i="14" s="1"/>
  <c r="H6" i="14" a="1"/>
  <c r="H6" i="14" s="1"/>
  <c r="I10" i="14" a="1"/>
  <c r="I10" i="14" s="1"/>
  <c r="G13" i="14" a="1"/>
  <c r="G13" i="14" s="1"/>
  <c r="Q3" i="14" a="1"/>
  <c r="Q3" i="14" s="1"/>
  <c r="J9" i="14" a="1"/>
  <c r="J9" i="14" s="1"/>
  <c r="J10" i="14" a="1"/>
  <c r="J10" i="14" s="1"/>
  <c r="H11" i="14" a="1"/>
  <c r="H11" i="14" s="1"/>
  <c r="G12" i="14" a="1"/>
  <c r="G12" i="14" s="1"/>
  <c r="I13" i="14" a="1"/>
  <c r="I13" i="14" s="1"/>
  <c r="R3" i="14" a="1"/>
  <c r="R3" i="14" s="1"/>
  <c r="O4" i="14" a="1"/>
  <c r="O4" i="14" s="1"/>
  <c r="K9" i="14" a="1"/>
  <c r="K9" i="14" s="1"/>
  <c r="I11" i="14" a="1"/>
  <c r="I11" i="14" s="1"/>
  <c r="O8" i="14" a="1"/>
  <c r="O8" i="14" s="1"/>
  <c r="M3" i="14" a="1"/>
  <c r="M3" i="14" s="1"/>
  <c r="R6" i="14" a="1"/>
  <c r="R6" i="14" s="1"/>
  <c r="P8" i="14" a="1"/>
  <c r="P8" i="14" s="1"/>
  <c r="L11" i="14" a="1"/>
  <c r="L11" i="14" s="1"/>
  <c r="M2" i="14" a="1"/>
  <c r="M2" i="14" s="1"/>
  <c r="L3" i="14" a="1"/>
  <c r="L3" i="14" s="1"/>
  <c r="Q4" i="14" a="1"/>
  <c r="Q4" i="14" s="1"/>
  <c r="Q6" i="14" a="1"/>
  <c r="Q6" i="14" s="1"/>
  <c r="M9" i="14" a="1"/>
  <c r="M9" i="14" s="1"/>
  <c r="J12" i="14" a="1"/>
  <c r="J12" i="14" s="1"/>
  <c r="H13" i="14" a="1"/>
  <c r="H13" i="14" s="1"/>
  <c r="G8" i="14" a="1"/>
  <c r="G8" i="14" s="1"/>
  <c r="I12" i="14" a="1"/>
  <c r="I12" i="14" s="1"/>
  <c r="I6" i="14" a="1"/>
  <c r="I6" i="14" s="1"/>
  <c r="N7" i="14" a="1"/>
  <c r="N7" i="14" s="1"/>
  <c r="N9" i="14" a="1"/>
  <c r="N9" i="14" s="1"/>
  <c r="K10" i="14" a="1"/>
  <c r="K10" i="14" s="1"/>
  <c r="K12" i="14" a="1"/>
  <c r="K12" i="14" s="1"/>
  <c r="F9" i="14" a="1"/>
  <c r="F9" i="14" s="1"/>
  <c r="J13" i="14" a="1"/>
  <c r="J13" i="14" s="1"/>
  <c r="I1" i="14"/>
  <c r="M1" i="14" s="1"/>
  <c r="K4" i="14" a="1"/>
  <c r="K4" i="14" s="1"/>
  <c r="P5" i="14" a="1"/>
  <c r="P5" i="14" s="1"/>
  <c r="P7" i="14" a="1"/>
  <c r="P7" i="14" s="1"/>
  <c r="M10" i="14" a="1"/>
  <c r="M10" i="14" s="1"/>
  <c r="J5" i="14" a="1"/>
  <c r="J5" i="14" s="1"/>
  <c r="L9" i="14" a="1"/>
  <c r="L9" i="14" s="1"/>
  <c r="M8" i="14" a="1"/>
  <c r="M8" i="14" s="1"/>
  <c r="N2" i="14" a="1"/>
  <c r="N2" i="14" s="1"/>
  <c r="F10" i="14" a="1"/>
  <c r="F10" i="14" s="1"/>
  <c r="N10" i="14" a="1"/>
  <c r="N10" i="14" s="1"/>
  <c r="L13" i="14" a="1"/>
  <c r="L13" i="14" s="1"/>
  <c r="K5" i="14" a="1"/>
  <c r="K5" i="14" s="1"/>
  <c r="K13" i="14" a="1"/>
  <c r="K13" i="14" s="1"/>
  <c r="L12" i="14" a="1"/>
  <c r="L12" i="14" s="1"/>
  <c r="L4" i="14" a="1"/>
  <c r="L4" i="14" s="1"/>
  <c r="I7" i="14" a="1"/>
  <c r="I7" i="14" s="1"/>
  <c r="Q7" i="14" a="1"/>
  <c r="Q7" i="14" s="1"/>
  <c r="G9" i="14" a="1"/>
  <c r="G9" i="14" s="1"/>
  <c r="O9" i="14" a="1"/>
  <c r="O9" i="14" s="1"/>
  <c r="J6" i="14" a="1"/>
  <c r="J6" i="14" s="1"/>
  <c r="J18" i="12"/>
  <c r="I18" i="12"/>
  <c r="I15" i="12"/>
  <c r="H16" i="12"/>
  <c r="J15" i="12"/>
  <c r="H17" i="12"/>
  <c r="I16" i="12"/>
  <c r="H18" i="12"/>
  <c r="J16" i="12"/>
  <c r="I17" i="12"/>
  <c r="J17" i="12"/>
  <c r="C21" i="12"/>
  <c r="C15" i="12"/>
  <c r="H15" i="12" s="1"/>
  <c r="C9" i="12"/>
  <c r="M21" i="12" s="1" a="1"/>
  <c r="M21" i="12" s="1"/>
  <c r="H5" i="6"/>
  <c r="L5" i="6"/>
  <c r="K6" i="6"/>
  <c r="J7" i="6"/>
  <c r="K3" i="6"/>
  <c r="J4" i="6"/>
  <c r="I5" i="6"/>
  <c r="H6" i="6"/>
  <c r="L6" i="6"/>
  <c r="K7" i="6"/>
  <c r="I3" i="6"/>
  <c r="I4" i="6"/>
  <c r="H3" i="6"/>
  <c r="K4" i="6"/>
  <c r="J5" i="6"/>
  <c r="I6" i="6"/>
  <c r="L7" i="6"/>
  <c r="J3" i="6"/>
  <c r="L3" i="6"/>
  <c r="H7" i="6"/>
  <c r="H4" i="6"/>
  <c r="L4" i="6"/>
  <c r="K5" i="6"/>
  <c r="J6" i="6"/>
  <c r="I7" i="6"/>
  <c r="T2" i="14" a="1"/>
  <c r="T16" i="16" a="1"/>
  <c r="T16" i="14" a="1"/>
  <c r="N9" i="6" a="1"/>
  <c r="N17" i="6" a="1"/>
  <c r="T2" i="16" a="1"/>
  <c r="T2" i="13" a="1"/>
  <c r="T16" i="13" a="1"/>
  <c r="N2" i="6" a="1"/>
  <c r="J2" i="12" l="1"/>
  <c r="T16" i="16"/>
  <c r="T2" i="16"/>
  <c r="T16" i="13"/>
  <c r="T2" i="13"/>
  <c r="T16" i="14"/>
  <c r="T2" i="14"/>
  <c r="C26" i="12" a="1"/>
  <c r="C26" i="12" s="1"/>
  <c r="N17" i="6"/>
  <c r="N2" i="6"/>
  <c r="U10" i="6"/>
  <c r="U12" i="6"/>
  <c r="U11" i="6"/>
  <c r="N9" i="6"/>
  <c r="U9" i="6" s="1"/>
  <c r="R2" i="12" l="1"/>
  <c r="T2" i="12"/>
  <c r="S2" i="12"/>
  <c r="U13" i="6"/>
  <c r="V10" i="6" s="1"/>
  <c r="V12" i="6" l="1"/>
  <c r="V11" i="6"/>
  <c r="V9" i="6"/>
  <c r="W9" i="6" s="1"/>
  <c r="W10" i="6" s="1"/>
  <c r="W11" i="6" l="1"/>
  <c r="W12" i="6" s="1"/>
  <c r="T31" i="14" a="1"/>
  <c r="T31" i="14" l="1"/>
  <c r="F16" i="14" s="1" a="1"/>
  <c r="F16" i="14" s="1"/>
  <c r="F26" i="14" l="1" a="1"/>
  <c r="F26" i="14" s="1"/>
  <c r="M16" i="14" a="1"/>
  <c r="M16" i="14" s="1"/>
  <c r="P27" i="14" a="1"/>
  <c r="P27" i="14" s="1"/>
  <c r="I20" i="14" a="1"/>
  <c r="I20" i="14" s="1"/>
  <c r="Q16" i="14" a="1"/>
  <c r="Q16" i="14" s="1"/>
  <c r="J22" i="14" a="1"/>
  <c r="J22" i="14" s="1"/>
  <c r="H22" i="14" a="1"/>
  <c r="H22" i="14" s="1"/>
  <c r="R16" i="14" a="1"/>
  <c r="R16" i="14" s="1"/>
  <c r="K26" i="14" a="1"/>
  <c r="K26" i="14" s="1"/>
  <c r="M23" i="14" a="1"/>
  <c r="M23" i="14" s="1"/>
  <c r="P24" i="14" a="1"/>
  <c r="P24" i="14" s="1"/>
  <c r="Q27" i="14" a="1"/>
  <c r="Q27" i="14" s="1"/>
  <c r="L22" i="14" a="1"/>
  <c r="L22" i="14" s="1"/>
  <c r="Q26" i="14" a="1"/>
  <c r="Q26" i="14" s="1"/>
  <c r="L16" i="14" a="1"/>
  <c r="L16" i="14" s="1"/>
  <c r="K20" i="14" a="1"/>
  <c r="K20" i="14" s="1"/>
  <c r="P25" i="14" a="1"/>
  <c r="P25" i="14" s="1"/>
  <c r="F24" i="14" a="1"/>
  <c r="F24" i="14" s="1"/>
  <c r="H21" i="14" a="1"/>
  <c r="H21" i="14" s="1"/>
  <c r="N20" i="14" a="1"/>
  <c r="N20" i="14" s="1"/>
  <c r="P21" i="14" a="1"/>
  <c r="P21" i="14" s="1"/>
  <c r="Q25" i="14" a="1"/>
  <c r="Q25" i="14" s="1"/>
  <c r="R20" i="14" a="1"/>
  <c r="R20" i="14" s="1"/>
  <c r="K25" i="14" a="1"/>
  <c r="K25" i="14" s="1"/>
  <c r="H20" i="14" a="1"/>
  <c r="H20" i="14" s="1"/>
  <c r="K22" i="14" a="1"/>
  <c r="K22" i="14" s="1"/>
  <c r="L25" i="14" a="1"/>
  <c r="L25" i="14" s="1"/>
  <c r="O20" i="14" a="1"/>
  <c r="O20" i="14" s="1"/>
  <c r="F25" i="14" a="1"/>
  <c r="F25" i="14" s="1"/>
  <c r="R24" i="14" a="1"/>
  <c r="R24" i="14" s="1"/>
  <c r="G19" i="14" a="1"/>
  <c r="G19" i="14" s="1"/>
  <c r="G17" i="14" a="1"/>
  <c r="G17" i="14" s="1"/>
  <c r="L20" i="14" a="1"/>
  <c r="L20" i="14" s="1"/>
  <c r="R23" i="14" a="1"/>
  <c r="R23" i="14" s="1"/>
  <c r="I19" i="14" a="1"/>
  <c r="I19" i="14" s="1"/>
  <c r="F19" i="14" a="1"/>
  <c r="F19" i="14" s="1"/>
  <c r="P17" i="14" a="1"/>
  <c r="P17" i="14" s="1"/>
  <c r="J25" i="14" a="1"/>
  <c r="J25" i="14" s="1"/>
  <c r="O21" i="14" a="1"/>
  <c r="O21" i="14" s="1"/>
  <c r="I24" i="14" a="1"/>
  <c r="I24" i="14" s="1"/>
  <c r="G18" i="14" a="1"/>
  <c r="G18" i="14" s="1"/>
  <c r="N23" i="14" a="1"/>
  <c r="N23" i="14" s="1"/>
  <c r="Q22" i="14" a="1"/>
  <c r="Q22" i="14" s="1"/>
  <c r="P19" i="14" a="1"/>
  <c r="P19" i="14" s="1"/>
  <c r="I22" i="14" a="1"/>
  <c r="I22" i="14" s="1"/>
  <c r="N17" i="14" a="1"/>
  <c r="N17" i="14" s="1"/>
  <c r="O17" i="14" a="1"/>
  <c r="O17" i="14" s="1"/>
  <c r="F27" i="14" a="1"/>
  <c r="F27" i="14" s="1"/>
  <c r="I27" i="14" a="1"/>
  <c r="I27" i="14" s="1"/>
  <c r="P20" i="14" a="1"/>
  <c r="P20" i="14" s="1"/>
  <c r="K19" i="14" a="1"/>
  <c r="K19" i="14" s="1"/>
  <c r="L23" i="14" a="1"/>
  <c r="L23" i="14" s="1"/>
  <c r="P26" i="14" a="1"/>
  <c r="P26" i="14" s="1"/>
  <c r="F17" i="14" a="1"/>
  <c r="F17" i="14" s="1"/>
  <c r="O27" i="14" a="1"/>
  <c r="O27" i="14" s="1"/>
  <c r="L19" i="14" a="1"/>
  <c r="L19" i="14" s="1"/>
  <c r="G21" i="14" a="1"/>
  <c r="G21" i="14" s="1"/>
  <c r="Q17" i="14" a="1"/>
  <c r="Q17" i="14" s="1"/>
  <c r="P16" i="14" a="1"/>
  <c r="P16" i="14" s="1"/>
  <c r="H26" i="14" a="1"/>
  <c r="H26" i="14" s="1"/>
  <c r="G20" i="14" a="1"/>
  <c r="G20" i="14" s="1"/>
  <c r="M20" i="14" a="1"/>
  <c r="M20" i="14" s="1"/>
  <c r="J18" i="14" a="1"/>
  <c r="J18" i="14" s="1"/>
  <c r="H25" i="14" a="1"/>
  <c r="H25" i="14" s="1"/>
  <c r="R27" i="14" a="1"/>
  <c r="R27" i="14" s="1"/>
  <c r="M27" i="14" a="1"/>
  <c r="M27" i="14" s="1"/>
  <c r="N24" i="14" a="1"/>
  <c r="N24" i="14" s="1"/>
  <c r="R19" i="14" a="1"/>
  <c r="R19" i="14" s="1"/>
  <c r="M19" i="14" a="1"/>
  <c r="M19" i="14" s="1"/>
  <c r="H18" i="14" a="1"/>
  <c r="H18" i="14" s="1"/>
  <c r="I25" i="14" a="1"/>
  <c r="I25" i="14" s="1"/>
  <c r="O25" i="14" a="1"/>
  <c r="O25" i="14" s="1"/>
  <c r="G27" i="14" a="1"/>
  <c r="G27" i="14" s="1"/>
  <c r="J17" i="14" a="1"/>
  <c r="J17" i="14" s="1"/>
  <c r="K18" i="14" a="1"/>
  <c r="K18" i="14" s="1"/>
  <c r="N18" i="14" a="1"/>
  <c r="N18" i="14" s="1"/>
  <c r="H17" i="14" a="1"/>
  <c r="H17" i="14" s="1"/>
  <c r="O22" i="14" a="1"/>
  <c r="O22" i="14" s="1"/>
  <c r="H27" i="14" a="1"/>
  <c r="H27" i="14" s="1"/>
  <c r="P23" i="14" a="1"/>
  <c r="P23" i="14" s="1"/>
  <c r="J26" i="14" a="1"/>
  <c r="J26" i="14" s="1"/>
  <c r="J24" i="14" a="1"/>
  <c r="J24" i="14" s="1"/>
  <c r="H19" i="14" a="1"/>
  <c r="H19" i="14" s="1"/>
  <c r="M25" i="14" a="1"/>
  <c r="M25" i="14" s="1"/>
  <c r="N19" i="14" a="1"/>
  <c r="N19" i="14" s="1"/>
  <c r="R17" i="14" a="1"/>
  <c r="R17" i="14" s="1"/>
  <c r="K16" i="14" a="1"/>
  <c r="K16" i="14" s="1"/>
  <c r="P22" i="14" a="1"/>
  <c r="P22" i="14" s="1"/>
  <c r="Q24" i="14" a="1"/>
  <c r="Q24" i="14" s="1"/>
  <c r="R26" i="14" a="1"/>
  <c r="R26" i="14" s="1"/>
  <c r="F18" i="14" a="1"/>
  <c r="F18" i="14" s="1"/>
  <c r="J19" i="14" a="1"/>
  <c r="J19" i="14" s="1"/>
  <c r="J20" i="14" a="1"/>
  <c r="J20" i="14" s="1"/>
  <c r="N26" i="14" a="1"/>
  <c r="N26" i="14" s="1"/>
  <c r="L27" i="14" a="1"/>
  <c r="L27" i="14" s="1"/>
  <c r="J16" i="14" a="1"/>
  <c r="J16" i="14" s="1"/>
  <c r="M18" i="14" a="1"/>
  <c r="M18" i="14" s="1"/>
  <c r="I23" i="14" a="1"/>
  <c r="I23" i="14" s="1"/>
  <c r="R25" i="14" a="1"/>
  <c r="R25" i="14" s="1"/>
  <c r="O24" i="14" a="1"/>
  <c r="O24" i="14" s="1"/>
  <c r="F23" i="14" a="1"/>
  <c r="F23" i="14" s="1"/>
  <c r="H23" i="14" a="1"/>
  <c r="H23" i="14" s="1"/>
  <c r="N22" i="14" a="1"/>
  <c r="N22" i="14" s="1"/>
  <c r="O26" i="14" a="1"/>
  <c r="O26" i="14" s="1"/>
  <c r="G25" i="14" a="1"/>
  <c r="G25" i="14" s="1"/>
  <c r="M26" i="14" a="1"/>
  <c r="M26" i="14" s="1"/>
  <c r="I16" i="14" a="1"/>
  <c r="I16" i="14" s="1"/>
  <c r="L17" i="14" a="1"/>
  <c r="L17" i="14" s="1"/>
  <c r="Q20" i="14" a="1"/>
  <c r="Q20" i="14" s="1"/>
  <c r="M22" i="14" a="1"/>
  <c r="M22" i="14" s="1"/>
  <c r="O16" i="14" a="1"/>
  <c r="O16" i="14" s="1"/>
  <c r="R22" i="14" a="1"/>
  <c r="R22" i="14" s="1"/>
  <c r="L21" i="14" a="1"/>
  <c r="L21" i="14" s="1"/>
  <c r="O23" i="14" a="1"/>
  <c r="O23" i="14" s="1"/>
  <c r="Q18" i="14" a="1"/>
  <c r="Q18" i="14" s="1"/>
  <c r="G16" i="14" a="1"/>
  <c r="G16" i="14" s="1"/>
  <c r="D2" i="14" s="1" a="1"/>
  <c r="D2" i="14" s="1"/>
  <c r="F20" i="14" a="1"/>
  <c r="F20" i="14" s="1"/>
  <c r="M17" i="14" a="1"/>
  <c r="M17" i="14" s="1"/>
  <c r="J27" i="14" a="1"/>
  <c r="J27" i="14" s="1"/>
  <c r="L18" i="14" a="1"/>
  <c r="L18" i="14" s="1"/>
  <c r="G24" i="14" a="1"/>
  <c r="G24" i="14" s="1"/>
  <c r="G22" i="14" a="1"/>
  <c r="G22" i="14" s="1"/>
  <c r="M24" i="14" a="1"/>
  <c r="M24" i="14" s="1"/>
  <c r="K27" i="14" a="1"/>
  <c r="K27" i="14" s="1"/>
  <c r="K21" i="14" a="1"/>
  <c r="K21" i="14" s="1"/>
  <c r="N21" i="14" a="1"/>
  <c r="N21" i="14" s="1"/>
  <c r="I17" i="14" a="1"/>
  <c r="I17" i="14" s="1"/>
  <c r="K17" i="14" a="1"/>
  <c r="K17" i="14" s="1"/>
  <c r="Q21" i="14" a="1"/>
  <c r="Q21" i="14" s="1"/>
  <c r="L26" i="14" a="1"/>
  <c r="L26" i="14" s="1"/>
  <c r="K23" i="14" a="1"/>
  <c r="K23" i="14" s="1"/>
  <c r="N25" i="14" a="1"/>
  <c r="N25" i="14" s="1"/>
  <c r="J23" i="14" a="1"/>
  <c r="J23" i="14" s="1"/>
  <c r="N16" i="14" a="1"/>
  <c r="N16" i="14" s="1"/>
  <c r="I21" i="14" a="1"/>
  <c r="I21" i="14" s="1"/>
  <c r="G26" i="14" a="1"/>
  <c r="G26" i="14" s="1"/>
  <c r="R18" i="14" a="1"/>
  <c r="R18" i="14" s="1"/>
  <c r="R21" i="14" a="1"/>
  <c r="R21" i="14" s="1"/>
  <c r="O19" i="14" a="1"/>
  <c r="O19" i="14" s="1"/>
  <c r="Q19" i="14" a="1"/>
  <c r="Q19" i="14" s="1"/>
  <c r="N27" i="14" a="1"/>
  <c r="N27" i="14" s="1"/>
  <c r="F21" i="14" a="1"/>
  <c r="F21" i="14" s="1"/>
  <c r="I18" i="14" a="1"/>
  <c r="I18" i="14" s="1"/>
  <c r="H24" i="14" a="1"/>
  <c r="H24" i="14" s="1"/>
  <c r="O18" i="14" a="1"/>
  <c r="O18" i="14" s="1"/>
  <c r="M21" i="14" a="1"/>
  <c r="M21" i="14" s="1"/>
  <c r="G23" i="14" a="1"/>
  <c r="G23" i="14" s="1"/>
  <c r="K24" i="14" a="1"/>
  <c r="K24" i="14" s="1"/>
  <c r="H16" i="14" a="1"/>
  <c r="H16" i="14" s="1"/>
  <c r="I26" i="14" a="1"/>
  <c r="I26" i="14" s="1"/>
  <c r="J21" i="14" a="1"/>
  <c r="J21" i="14" s="1"/>
  <c r="P18" i="14" a="1"/>
  <c r="P18" i="14" s="1"/>
  <c r="L24" i="14" a="1"/>
  <c r="L24" i="14" s="1"/>
  <c r="Q23" i="14" a="1"/>
  <c r="Q23" i="14" s="1"/>
  <c r="F22" i="14" a="1"/>
  <c r="F22" i="14" s="1"/>
  <c r="G31" i="14" l="1" a="1"/>
  <c r="G31" i="14" s="1"/>
  <c r="B2" i="14"/>
  <c r="D23" i="14" a="1"/>
  <c r="D23" i="14" s="1"/>
  <c r="B23" i="14" s="1"/>
  <c r="D24" i="14" a="1"/>
  <c r="D24" i="14" s="1"/>
  <c r="B24" i="14" s="1"/>
  <c r="D12" i="14" a="1"/>
  <c r="D12" i="14" s="1"/>
  <c r="B12" i="14" s="1"/>
  <c r="D6" i="14" a="1"/>
  <c r="D6" i="14" s="1"/>
  <c r="B6" i="14" s="1"/>
  <c r="D20" i="14" a="1"/>
  <c r="D20" i="14" s="1"/>
  <c r="B20" i="14" s="1"/>
  <c r="D5" i="14" a="1"/>
  <c r="D5" i="14" s="1"/>
  <c r="B5" i="14" s="1"/>
  <c r="D4" i="14" a="1"/>
  <c r="D4" i="14" s="1"/>
  <c r="B4" i="14" s="1"/>
  <c r="D11" i="14" a="1"/>
  <c r="D11" i="14" s="1"/>
  <c r="B11" i="14" s="1"/>
  <c r="D10" i="14" a="1"/>
  <c r="D10" i="14" s="1"/>
  <c r="B10" i="14" s="1"/>
  <c r="D3" i="14" a="1"/>
  <c r="D3" i="14" s="1"/>
  <c r="B3" i="14" s="1"/>
  <c r="D17" i="14" a="1"/>
  <c r="D17" i="14" s="1"/>
  <c r="B17" i="14" s="1"/>
  <c r="D7" i="14" a="1"/>
  <c r="D7" i="14" s="1"/>
  <c r="B7" i="14" s="1"/>
  <c r="D21" i="14" a="1"/>
  <c r="D21" i="14" s="1"/>
  <c r="B21" i="14" s="1"/>
  <c r="D8" i="14" a="1"/>
  <c r="D8" i="14" s="1"/>
  <c r="B8" i="14" s="1"/>
  <c r="D13" i="14" a="1"/>
  <c r="D13" i="14" s="1"/>
  <c r="B13" i="14" s="1"/>
  <c r="D22" i="14" a="1"/>
  <c r="D22" i="14" s="1"/>
  <c r="B22" i="14" s="1"/>
  <c r="D9" i="14" a="1"/>
  <c r="D9" i="14" s="1"/>
  <c r="B9" i="14" s="1"/>
  <c r="D19" i="14" a="1"/>
  <c r="D19" i="14" s="1"/>
  <c r="B19" i="14" s="1"/>
  <c r="D16" i="14" a="1"/>
  <c r="D16" i="14" s="1"/>
  <c r="B16" i="14" s="1"/>
  <c r="D25" i="14" a="1"/>
  <c r="D25" i="14" s="1"/>
  <c r="B25" i="14" s="1"/>
  <c r="D14" i="14" a="1"/>
  <c r="D14" i="14" s="1"/>
  <c r="D18" i="14" a="1"/>
  <c r="D18" i="14" s="1"/>
  <c r="B18" i="14" s="1"/>
  <c r="D15" i="14" a="1"/>
  <c r="D15" i="14" s="1"/>
  <c r="B15" i="14" s="1"/>
  <c r="B14" i="14" l="1"/>
  <c r="F31" i="14" a="1"/>
  <c r="F31" i="14" s="1"/>
  <c r="F42" i="14" a="1"/>
  <c r="F42" i="14" s="1"/>
  <c r="P35" i="14" a="1"/>
  <c r="P35" i="14" s="1"/>
  <c r="Q34" i="14" a="1"/>
  <c r="Q34" i="14" s="1"/>
  <c r="J41" i="14" a="1"/>
  <c r="J41" i="14" s="1"/>
  <c r="O36" i="14" a="1"/>
  <c r="O36" i="14" s="1"/>
  <c r="F32" i="14" a="1"/>
  <c r="F32" i="14" s="1"/>
  <c r="I42" i="14" a="1"/>
  <c r="I42" i="14" s="1"/>
  <c r="N37" i="14" a="1"/>
  <c r="N37" i="14" s="1"/>
  <c r="L39" i="14" a="1"/>
  <c r="L39" i="14" s="1"/>
  <c r="R33" i="14" a="1"/>
  <c r="R33" i="14" s="1"/>
  <c r="K40" i="14" a="1"/>
  <c r="K40" i="14" s="1"/>
  <c r="M38" i="14" a="1"/>
  <c r="M38" i="14" s="1"/>
  <c r="P42" i="14" a="1"/>
  <c r="P42" i="14" s="1"/>
  <c r="Q41" i="14" a="1"/>
  <c r="Q41" i="14" s="1"/>
  <c r="R40" i="14" a="1"/>
  <c r="R40" i="14" s="1"/>
  <c r="F39" i="14" a="1"/>
  <c r="F39" i="14" s="1"/>
  <c r="K36" i="14" a="1"/>
  <c r="K36" i="14" s="1"/>
  <c r="P31" i="14" a="1"/>
  <c r="P31" i="14" s="1"/>
  <c r="J37" i="14" a="1"/>
  <c r="J37" i="14" s="1"/>
  <c r="N33" i="14" a="1"/>
  <c r="N33" i="14" s="1"/>
  <c r="H39" i="14" a="1"/>
  <c r="H39" i="14" s="1"/>
  <c r="M34" i="14" a="1"/>
  <c r="M34" i="14" s="1"/>
  <c r="G40" i="14" a="1"/>
  <c r="G40" i="14" s="1"/>
  <c r="L35" i="14" a="1"/>
  <c r="L35" i="14" s="1"/>
  <c r="O32" i="14" a="1"/>
  <c r="O32" i="14" s="1"/>
  <c r="I38" i="14" a="1"/>
  <c r="I38" i="14" s="1"/>
  <c r="Q37" i="14" a="1"/>
  <c r="Q37" i="14" s="1"/>
  <c r="L42" i="14" a="1"/>
  <c r="L42" i="14" s="1"/>
  <c r="F35" i="14" a="1"/>
  <c r="F35" i="14" s="1"/>
  <c r="M41" i="14" a="1"/>
  <c r="M41" i="14" s="1"/>
  <c r="P38" i="14" a="1"/>
  <c r="P38" i="14" s="1"/>
  <c r="R36" i="14" a="1"/>
  <c r="R36" i="14" s="1"/>
  <c r="O39" i="14" a="1"/>
  <c r="O39" i="14" s="1"/>
  <c r="N40" i="14" a="1"/>
  <c r="N40" i="14" s="1"/>
  <c r="Q32" i="14" a="1"/>
  <c r="Q32" i="14" s="1"/>
  <c r="H41" i="14" a="1"/>
  <c r="H41" i="14" s="1"/>
  <c r="K38" i="14" a="1"/>
  <c r="K38" i="14" s="1"/>
  <c r="P33" i="14" a="1"/>
  <c r="P33" i="14" s="1"/>
  <c r="J39" i="14" a="1"/>
  <c r="J39" i="14" s="1"/>
  <c r="G42" i="14" a="1"/>
  <c r="G42" i="14" s="1"/>
  <c r="R31" i="14" a="1"/>
  <c r="R31" i="14" s="1"/>
  <c r="L37" i="14" a="1"/>
  <c r="L37" i="14" s="1"/>
  <c r="I40" i="14" a="1"/>
  <c r="I40" i="14" s="1"/>
  <c r="M36" i="14" a="1"/>
  <c r="M36" i="14" s="1"/>
  <c r="O34" i="14" a="1"/>
  <c r="O34" i="14" s="1"/>
  <c r="N35" i="14" a="1"/>
  <c r="N35" i="14" s="1"/>
  <c r="I31" i="14" a="1"/>
  <c r="I31" i="14" s="1"/>
  <c r="H32" i="14" a="1"/>
  <c r="H32" i="14" s="1"/>
  <c r="G33" i="14" a="1"/>
  <c r="G33" i="14" s="1"/>
  <c r="H36" i="14" a="1"/>
  <c r="H36" i="14" s="1"/>
  <c r="M31" i="14" a="1"/>
  <c r="M31" i="14" s="1"/>
  <c r="K33" i="14" a="1"/>
  <c r="K33" i="14" s="1"/>
  <c r="J34" i="14" a="1"/>
  <c r="J34" i="14" s="1"/>
  <c r="I35" i="14" a="1"/>
  <c r="I35" i="14" s="1"/>
  <c r="L32" i="14" a="1"/>
  <c r="L32" i="14" s="1"/>
  <c r="G37" i="14" a="1"/>
  <c r="G37" i="14" s="1"/>
  <c r="G34" i="14" a="1"/>
  <c r="G34" i="14" s="1"/>
  <c r="H33" i="14" a="1"/>
  <c r="H33" i="14" s="1"/>
  <c r="J31" i="14" a="1"/>
  <c r="J31" i="14" s="1"/>
  <c r="I32" i="14" a="1"/>
  <c r="I32" i="14" s="1"/>
  <c r="P34" i="14" a="1"/>
  <c r="P34" i="14" s="1"/>
  <c r="M37" i="14" a="1"/>
  <c r="M37" i="14" s="1"/>
  <c r="Q33" i="14" a="1"/>
  <c r="Q33" i="14" s="1"/>
  <c r="I41" i="14" a="1"/>
  <c r="I41" i="14" s="1"/>
  <c r="N36" i="14" a="1"/>
  <c r="N36" i="14" s="1"/>
  <c r="R32" i="14" a="1"/>
  <c r="R32" i="14" s="1"/>
  <c r="H42" i="14" a="1"/>
  <c r="H42" i="14" s="1"/>
  <c r="L38" i="14" a="1"/>
  <c r="L38" i="14" s="1"/>
  <c r="O35" i="14" a="1"/>
  <c r="O35" i="14" s="1"/>
  <c r="K39" i="14" a="1"/>
  <c r="K39" i="14" s="1"/>
  <c r="J40" i="14" a="1"/>
  <c r="J40" i="14" s="1"/>
  <c r="O42" i="14" a="1"/>
  <c r="O42" i="14" s="1"/>
  <c r="R39" i="14" a="1"/>
  <c r="R39" i="14" s="1"/>
  <c r="Q40" i="14" a="1"/>
  <c r="Q40" i="14" s="1"/>
  <c r="P41" i="14" a="1"/>
  <c r="P41" i="14" s="1"/>
  <c r="F38" i="14" a="1"/>
  <c r="F38" i="14" s="1"/>
  <c r="F37" i="14" a="1"/>
  <c r="F37" i="14" s="1"/>
  <c r="R38" i="14" a="1"/>
  <c r="R38" i="14" s="1"/>
  <c r="Q39" i="14" a="1"/>
  <c r="Q39" i="14" s="1"/>
  <c r="N42" i="14" a="1"/>
  <c r="N42" i="14" s="1"/>
  <c r="O41" i="14" a="1"/>
  <c r="O41" i="14" s="1"/>
  <c r="P40" i="14" a="1"/>
  <c r="P40" i="14" s="1"/>
  <c r="H35" i="14" a="1"/>
  <c r="H35" i="14" s="1"/>
  <c r="J33" i="14" a="1"/>
  <c r="J33" i="14" s="1"/>
  <c r="I34" i="14" a="1"/>
  <c r="I34" i="14" s="1"/>
  <c r="G36" i="14" a="1"/>
  <c r="G36" i="14" s="1"/>
  <c r="K32" i="14" a="1"/>
  <c r="K32" i="14" s="1"/>
  <c r="L31" i="14" a="1"/>
  <c r="L31" i="14" s="1"/>
  <c r="J32" i="14" a="1"/>
  <c r="J32" i="14" s="1"/>
  <c r="G35" i="14" a="1"/>
  <c r="G35" i="14" s="1"/>
  <c r="K31" i="14" a="1"/>
  <c r="K31" i="14" s="1"/>
  <c r="H34" i="14" a="1"/>
  <c r="H34" i="14" s="1"/>
  <c r="I33" i="14" a="1"/>
  <c r="I33" i="14" s="1"/>
  <c r="L40" i="14" a="1"/>
  <c r="L40" i="14" s="1"/>
  <c r="K41" i="14" a="1"/>
  <c r="K41" i="14" s="1"/>
  <c r="R34" i="14" a="1"/>
  <c r="R34" i="14" s="1"/>
  <c r="P36" i="14" a="1"/>
  <c r="P36" i="14" s="1"/>
  <c r="J42" i="14" a="1"/>
  <c r="J42" i="14" s="1"/>
  <c r="Q35" i="14" a="1"/>
  <c r="Q35" i="14" s="1"/>
  <c r="F33" i="14" a="1"/>
  <c r="F33" i="14" s="1"/>
  <c r="M39" i="14" a="1"/>
  <c r="M39" i="14" s="1"/>
  <c r="N38" i="14" a="1"/>
  <c r="N38" i="14" s="1"/>
  <c r="O37" i="14" a="1"/>
  <c r="O37" i="14" s="1"/>
  <c r="Q36" i="14" a="1"/>
  <c r="Q36" i="14" s="1"/>
  <c r="N39" i="14" a="1"/>
  <c r="N39" i="14" s="1"/>
  <c r="O38" i="14" a="1"/>
  <c r="O38" i="14" s="1"/>
  <c r="R35" i="14" a="1"/>
  <c r="R35" i="14" s="1"/>
  <c r="P37" i="14" a="1"/>
  <c r="P37" i="14" s="1"/>
  <c r="K42" i="14" a="1"/>
  <c r="K42" i="14" s="1"/>
  <c r="F34" i="14" a="1"/>
  <c r="F34" i="14" s="1"/>
  <c r="L41" i="14" a="1"/>
  <c r="L41" i="14" s="1"/>
  <c r="M40" i="14" a="1"/>
  <c r="M40" i="14" s="1"/>
  <c r="I39" i="14" a="1"/>
  <c r="I39" i="14" s="1"/>
  <c r="N34" i="14" a="1"/>
  <c r="N34" i="14" s="1"/>
  <c r="H40" i="14" a="1"/>
  <c r="H40" i="14" s="1"/>
  <c r="L36" i="14" a="1"/>
  <c r="L36" i="14" s="1"/>
  <c r="O33" i="14" a="1"/>
  <c r="O33" i="14" s="1"/>
  <c r="J38" i="14" a="1"/>
  <c r="J38" i="14" s="1"/>
  <c r="K37" i="14" a="1"/>
  <c r="K37" i="14" s="1"/>
  <c r="G41" i="14" a="1"/>
  <c r="G41" i="14" s="1"/>
  <c r="M35" i="14" a="1"/>
  <c r="M35" i="14" s="1"/>
  <c r="Q31" i="14" a="1"/>
  <c r="Q31" i="14" s="1"/>
  <c r="P32" i="14" a="1"/>
  <c r="P32" i="14" s="1"/>
  <c r="N41" i="14" a="1"/>
  <c r="N41" i="14" s="1"/>
  <c r="Q38" i="14" a="1"/>
  <c r="Q38" i="14" s="1"/>
  <c r="M42" i="14" a="1"/>
  <c r="M42" i="14" s="1"/>
  <c r="R37" i="14" a="1"/>
  <c r="R37" i="14" s="1"/>
  <c r="F36" i="14" a="1"/>
  <c r="F36" i="14" s="1"/>
  <c r="P39" i="14" a="1"/>
  <c r="P39" i="14" s="1"/>
  <c r="O40" i="14" a="1"/>
  <c r="O40" i="14" s="1"/>
  <c r="H31" i="14" a="1"/>
  <c r="H31" i="14" s="1"/>
  <c r="G32" i="14" a="1"/>
  <c r="G32" i="14" s="1"/>
  <c r="F41" i="14" a="1"/>
  <c r="F41" i="14" s="1"/>
  <c r="R42" i="14" a="1"/>
  <c r="R42" i="14" s="1"/>
  <c r="M32" i="14" a="1"/>
  <c r="M32" i="14" s="1"/>
  <c r="G38" i="14" a="1"/>
  <c r="G38" i="14" s="1"/>
  <c r="J35" i="14" a="1"/>
  <c r="J35" i="14" s="1"/>
  <c r="L33" i="14" a="1"/>
  <c r="L33" i="14" s="1"/>
  <c r="I36" i="14" a="1"/>
  <c r="I36" i="14" s="1"/>
  <c r="H37" i="14" a="1"/>
  <c r="H37" i="14" s="1"/>
  <c r="K34" i="14" a="1"/>
  <c r="K34" i="14" s="1"/>
  <c r="N31" i="14" a="1"/>
  <c r="N31" i="14" s="1"/>
  <c r="I37" i="14" a="1"/>
  <c r="I37" i="14" s="1"/>
  <c r="N32" i="14" a="1"/>
  <c r="N32" i="14" s="1"/>
  <c r="O31" i="14" a="1"/>
  <c r="O31" i="14" s="1"/>
  <c r="L34" i="14" a="1"/>
  <c r="L34" i="14" s="1"/>
  <c r="G39" i="14" a="1"/>
  <c r="G39" i="14" s="1"/>
  <c r="M33" i="14" a="1"/>
  <c r="M33" i="14" s="1"/>
  <c r="K35" i="14" a="1"/>
  <c r="K35" i="14" s="1"/>
  <c r="J36" i="14" a="1"/>
  <c r="J36" i="14" s="1"/>
  <c r="H38" i="14" a="1"/>
  <c r="H38" i="14" s="1"/>
  <c r="Q42" i="14" a="1"/>
  <c r="Q42" i="14" s="1"/>
  <c r="R41" i="14" a="1"/>
  <c r="R41" i="14" s="1"/>
  <c r="F40" i="14" a="1"/>
  <c r="F40" i="14" s="1"/>
  <c r="D31" i="14" l="1" a="1"/>
  <c r="D31" i="14" s="1"/>
  <c r="D26" i="14" s="1"/>
  <c r="B26" i="14" s="1"/>
  <c r="D27" i="14" l="1"/>
  <c r="B27" i="14" s="1"/>
  <c r="D28" i="14" l="1"/>
  <c r="B28" i="14" s="1"/>
  <c r="D29" i="14" l="1"/>
  <c r="B29" i="14" s="1"/>
  <c r="T31" i="13" l="1" a="1"/>
  <c r="T31" i="16" a="1"/>
  <c r="T31" i="16" l="1"/>
  <c r="T31" i="13"/>
  <c r="M25" i="16" l="1" a="1"/>
  <c r="M25" i="16" s="1"/>
  <c r="O26" i="16" a="1"/>
  <c r="O26" i="16" s="1"/>
  <c r="Q18" i="16" a="1"/>
  <c r="Q18" i="16" s="1"/>
  <c r="I23" i="16" a="1"/>
  <c r="I23" i="16" s="1"/>
  <c r="N25" i="16" a="1"/>
  <c r="N25" i="16" s="1"/>
  <c r="R16" i="16" a="1"/>
  <c r="R16" i="16" s="1"/>
  <c r="P22" i="16" a="1"/>
  <c r="P22" i="16" s="1"/>
  <c r="Q27" i="16" a="1"/>
  <c r="Q27" i="16" s="1"/>
  <c r="I22" i="16" a="1"/>
  <c r="I22" i="16" s="1"/>
  <c r="J27" i="16" a="1"/>
  <c r="J27" i="16" s="1"/>
  <c r="L17" i="16" a="1"/>
  <c r="L17" i="16" s="1"/>
  <c r="K25" i="16" a="1"/>
  <c r="K25" i="16" s="1"/>
  <c r="I21" i="16" a="1"/>
  <c r="I21" i="16" s="1"/>
  <c r="H18" i="16" a="1"/>
  <c r="H18" i="16" s="1"/>
  <c r="Q21" i="16" a="1"/>
  <c r="Q21" i="16" s="1"/>
  <c r="O25" i="16" a="1"/>
  <c r="O25" i="16" s="1"/>
  <c r="H26" i="16" a="1"/>
  <c r="H26" i="16" s="1"/>
  <c r="O27" i="16" a="1"/>
  <c r="O27" i="16" s="1"/>
  <c r="Q22" i="16" a="1"/>
  <c r="Q22" i="16" s="1"/>
  <c r="Q20" i="16" a="1"/>
  <c r="Q20" i="16" s="1"/>
  <c r="G25" i="16" a="1"/>
  <c r="G25" i="16" s="1"/>
  <c r="L25" i="16" a="1"/>
  <c r="L25" i="16" s="1"/>
  <c r="J22" i="16" a="1"/>
  <c r="J22" i="16" s="1"/>
  <c r="I16" i="16" a="1"/>
  <c r="I16" i="16" s="1"/>
  <c r="I19" i="16" a="1"/>
  <c r="I19" i="16" s="1"/>
  <c r="O18" i="16" a="1"/>
  <c r="O18" i="16" s="1"/>
  <c r="Q25" i="16" a="1"/>
  <c r="Q25" i="16" s="1"/>
  <c r="K17" i="16" a="1"/>
  <c r="K17" i="16" s="1"/>
  <c r="M26" i="16" a="1"/>
  <c r="M26" i="16" s="1"/>
  <c r="L22" i="16" a="1"/>
  <c r="L22" i="16" s="1"/>
  <c r="P16" i="16" a="1"/>
  <c r="P16" i="16" s="1"/>
  <c r="Q26" i="16" a="1"/>
  <c r="Q26" i="16" s="1"/>
  <c r="P20" i="16" a="1"/>
  <c r="P20" i="16" s="1"/>
  <c r="K19" i="16" a="1"/>
  <c r="K19" i="16" s="1"/>
  <c r="J17" i="16" a="1"/>
  <c r="J17" i="16" s="1"/>
  <c r="R17" i="16" a="1"/>
  <c r="R17" i="16" s="1"/>
  <c r="N18" i="16" a="1"/>
  <c r="N18" i="16" s="1"/>
  <c r="L23" i="16" a="1"/>
  <c r="L23" i="16" s="1"/>
  <c r="M17" i="16" a="1"/>
  <c r="M17" i="16" s="1"/>
  <c r="M16" i="16" a="1"/>
  <c r="M16" i="16" s="1"/>
  <c r="Q19" i="16" a="1"/>
  <c r="Q19" i="16" s="1"/>
  <c r="P24" i="16" a="1"/>
  <c r="P24" i="16" s="1"/>
  <c r="M20" i="16" a="1"/>
  <c r="M20" i="16" s="1"/>
  <c r="K22" i="16" a="1"/>
  <c r="K22" i="16" s="1"/>
  <c r="R19" i="16" a="1"/>
  <c r="R19" i="16" s="1"/>
  <c r="N20" i="16" a="1"/>
  <c r="N20" i="16" s="1"/>
  <c r="G18" i="16" a="1"/>
  <c r="G18" i="16" s="1"/>
  <c r="L21" i="16" a="1"/>
  <c r="L21" i="16" s="1"/>
  <c r="Q24" i="16" a="1"/>
  <c r="Q24" i="16" s="1"/>
  <c r="H21" i="16" a="1"/>
  <c r="H21" i="16" s="1"/>
  <c r="O20" i="16" a="1"/>
  <c r="O20" i="16" s="1"/>
  <c r="J23" i="16" a="1"/>
  <c r="J23" i="16" s="1"/>
  <c r="H27" i="16" a="1"/>
  <c r="H27" i="16" s="1"/>
  <c r="M22" i="16" a="1"/>
  <c r="M22" i="16" s="1"/>
  <c r="M19" i="16" a="1"/>
  <c r="M19" i="16" s="1"/>
  <c r="R23" i="16" a="1"/>
  <c r="R23" i="16" s="1"/>
  <c r="F24" i="16" a="1"/>
  <c r="F24" i="16" s="1"/>
  <c r="M23" i="16" a="1"/>
  <c r="M23" i="16" s="1"/>
  <c r="F26" i="16" a="1"/>
  <c r="F26" i="16" s="1"/>
  <c r="N24" i="16" a="1"/>
  <c r="N24" i="16" s="1"/>
  <c r="O17" i="16" a="1"/>
  <c r="O17" i="16" s="1"/>
  <c r="H19" i="16" a="1"/>
  <c r="H19" i="16" s="1"/>
  <c r="O16" i="16" a="1"/>
  <c r="O16" i="16" s="1"/>
  <c r="P18" i="16" a="1"/>
  <c r="P18" i="16" s="1"/>
  <c r="P17" i="16" a="1"/>
  <c r="P17" i="16" s="1"/>
  <c r="P19" i="16" a="1"/>
  <c r="P19" i="16" s="1"/>
  <c r="N23" i="16" a="1"/>
  <c r="N23" i="16" s="1"/>
  <c r="F17" i="16" a="1"/>
  <c r="F17" i="16" s="1"/>
  <c r="R25" i="16" a="1"/>
  <c r="R25" i="16" s="1"/>
  <c r="G26" i="16" a="1"/>
  <c r="G26" i="16" s="1"/>
  <c r="R26" i="16" a="1"/>
  <c r="R26" i="16" s="1"/>
  <c r="N27" i="16" a="1"/>
  <c r="N27" i="16" s="1"/>
  <c r="J16" i="16" a="1"/>
  <c r="J16" i="16" s="1"/>
  <c r="F16" i="16" a="1"/>
  <c r="F16" i="16" s="1"/>
  <c r="J21" i="16" a="1"/>
  <c r="J21" i="16" s="1"/>
  <c r="O21" i="16" a="1"/>
  <c r="O21" i="16" s="1"/>
  <c r="O19" i="16" a="1"/>
  <c r="O19" i="16" s="1"/>
  <c r="I20" i="16" a="1"/>
  <c r="I20" i="16" s="1"/>
  <c r="F23" i="16" a="1"/>
  <c r="F23" i="16" s="1"/>
  <c r="P27" i="16" a="1"/>
  <c r="P27" i="16" s="1"/>
  <c r="I25" i="16" a="1"/>
  <c r="I25" i="16" s="1"/>
  <c r="F22" i="16" a="1"/>
  <c r="F22" i="16" s="1"/>
  <c r="F25" i="16" a="1"/>
  <c r="F25" i="16" s="1"/>
  <c r="P26" i="16" a="1"/>
  <c r="P26" i="16" s="1"/>
  <c r="N16" i="16" a="1"/>
  <c r="N16" i="16" s="1"/>
  <c r="L20" i="16" a="1"/>
  <c r="L20" i="16" s="1"/>
  <c r="G16" i="16" a="1"/>
  <c r="G16" i="16" s="1"/>
  <c r="H22" i="16" a="1"/>
  <c r="H22" i="16" s="1"/>
  <c r="O23" i="16" a="1"/>
  <c r="O23" i="16" s="1"/>
  <c r="J25" i="16" a="1"/>
  <c r="J25" i="16" s="1"/>
  <c r="I26" i="16" a="1"/>
  <c r="I26" i="16" s="1"/>
  <c r="F21" i="16" a="1"/>
  <c r="F21" i="16" s="1"/>
  <c r="P25" i="16" a="1"/>
  <c r="P25" i="16" s="1"/>
  <c r="K23" i="16" a="1"/>
  <c r="K23" i="16" s="1"/>
  <c r="P23" i="16" a="1"/>
  <c r="P23" i="16" s="1"/>
  <c r="K18" i="16" a="1"/>
  <c r="K18" i="16" s="1"/>
  <c r="F19" i="16" a="1"/>
  <c r="F19" i="16" s="1"/>
  <c r="R21" i="16" a="1"/>
  <c r="R21" i="16" s="1"/>
  <c r="L26" i="16" a="1"/>
  <c r="L26" i="16" s="1"/>
  <c r="L19" i="16" a="1"/>
  <c r="L19" i="16" s="1"/>
  <c r="N21" i="16" a="1"/>
  <c r="N21" i="16" s="1"/>
  <c r="L16" i="16" a="1"/>
  <c r="L16" i="16" s="1"/>
  <c r="O22" i="16" a="1"/>
  <c r="O22" i="16" s="1"/>
  <c r="Q17" i="16" a="1"/>
  <c r="Q17" i="16" s="1"/>
  <c r="I27" i="16" a="1"/>
  <c r="I27" i="16" s="1"/>
  <c r="M18" i="16" a="1"/>
  <c r="M18" i="16" s="1"/>
  <c r="K20" i="16" a="1"/>
  <c r="K20" i="16" s="1"/>
  <c r="L27" i="16" a="1"/>
  <c r="L27" i="16" s="1"/>
  <c r="K16" i="16" a="1"/>
  <c r="K16" i="16" s="1"/>
  <c r="G21" i="16" a="1"/>
  <c r="G21" i="16" s="1"/>
  <c r="Q16" i="16" a="1"/>
  <c r="Q16" i="16" s="1"/>
  <c r="J20" i="16" a="1"/>
  <c r="J20" i="16" s="1"/>
  <c r="N17" i="16" a="1"/>
  <c r="N17" i="16" s="1"/>
  <c r="R20" i="16" a="1"/>
  <c r="R20" i="16" s="1"/>
  <c r="J19" i="16" a="1"/>
  <c r="J19" i="16" s="1"/>
  <c r="H24" i="16" a="1"/>
  <c r="H24" i="16" s="1"/>
  <c r="G27" i="16" a="1"/>
  <c r="G27" i="16" s="1"/>
  <c r="M24" i="16" a="1"/>
  <c r="M24" i="16" s="1"/>
  <c r="M27" i="16" a="1"/>
  <c r="M27" i="16" s="1"/>
  <c r="I18" i="16" a="1"/>
  <c r="I18" i="16" s="1"/>
  <c r="L18" i="16" a="1"/>
  <c r="L18" i="16" s="1"/>
  <c r="R27" i="16" a="1"/>
  <c r="R27" i="16" s="1"/>
  <c r="I17" i="16" a="1"/>
  <c r="I17" i="16" s="1"/>
  <c r="G24" i="16" a="1"/>
  <c r="G24" i="16" s="1"/>
  <c r="R24" i="16" a="1"/>
  <c r="R24" i="16" s="1"/>
  <c r="N19" i="16" a="1"/>
  <c r="N19" i="16" s="1"/>
  <c r="K21" i="16" a="1"/>
  <c r="K21" i="16" s="1"/>
  <c r="L24" i="16" a="1"/>
  <c r="L24" i="16" s="1"/>
  <c r="G20" i="16" a="1"/>
  <c r="G20" i="16" s="1"/>
  <c r="K26" i="16" a="1"/>
  <c r="K26" i="16" s="1"/>
  <c r="H23" i="16" a="1"/>
  <c r="H23" i="16" s="1"/>
  <c r="F18" i="16" a="1"/>
  <c r="F18" i="16" s="1"/>
  <c r="H20" i="16" a="1"/>
  <c r="H20" i="16" s="1"/>
  <c r="K24" i="16" a="1"/>
  <c r="K24" i="16" s="1"/>
  <c r="M21" i="16" a="1"/>
  <c r="M21" i="16" s="1"/>
  <c r="Q23" i="16" a="1"/>
  <c r="Q23" i="16" s="1"/>
  <c r="J26" i="16" a="1"/>
  <c r="J26" i="16" s="1"/>
  <c r="F27" i="16" a="1"/>
  <c r="F27" i="16" s="1"/>
  <c r="G19" i="16" a="1"/>
  <c r="G19" i="16" s="1"/>
  <c r="K27" i="16" a="1"/>
  <c r="K27" i="16" s="1"/>
  <c r="H16" i="16" a="1"/>
  <c r="H16" i="16" s="1"/>
  <c r="J24" i="16" a="1"/>
  <c r="J24" i="16" s="1"/>
  <c r="G22" i="16" a="1"/>
  <c r="G22" i="16" s="1"/>
  <c r="N22" i="16" a="1"/>
  <c r="N22" i="16" s="1"/>
  <c r="O24" i="16" a="1"/>
  <c r="O24" i="16" s="1"/>
  <c r="R22" i="16" a="1"/>
  <c r="R22" i="16" s="1"/>
  <c r="H25" i="16" a="1"/>
  <c r="H25" i="16" s="1"/>
  <c r="F20" i="16" a="1"/>
  <c r="F20" i="16" s="1"/>
  <c r="R18" i="16" a="1"/>
  <c r="R18" i="16" s="1"/>
  <c r="G17" i="16" a="1"/>
  <c r="G17" i="16" s="1"/>
  <c r="I24" i="16" a="1"/>
  <c r="I24" i="16" s="1"/>
  <c r="N26" i="16" a="1"/>
  <c r="N26" i="16" s="1"/>
  <c r="P21" i="16" a="1"/>
  <c r="P21" i="16" s="1"/>
  <c r="H17" i="16" a="1"/>
  <c r="H17" i="16" s="1"/>
  <c r="J18" i="16" a="1"/>
  <c r="J18" i="16" s="1"/>
  <c r="G23" i="16" a="1"/>
  <c r="G23" i="16" s="1"/>
  <c r="Q17" i="13" a="1"/>
  <c r="Q17" i="13" s="1"/>
  <c r="G18" i="13" a="1"/>
  <c r="G18" i="13" s="1"/>
  <c r="H22" i="13" a="1"/>
  <c r="H22" i="13" s="1"/>
  <c r="Q24" i="13" a="1"/>
  <c r="Q24" i="13" s="1"/>
  <c r="N25" i="13" a="1"/>
  <c r="N25" i="13" s="1"/>
  <c r="P25" i="13" a="1"/>
  <c r="P25" i="13" s="1"/>
  <c r="L19" i="13" a="1"/>
  <c r="L19" i="13" s="1"/>
  <c r="R25" i="13" a="1"/>
  <c r="R25" i="13" s="1"/>
  <c r="L26" i="13" a="1"/>
  <c r="L26" i="13" s="1"/>
  <c r="R22" i="13" a="1"/>
  <c r="R22" i="13" s="1"/>
  <c r="Q25" i="13" a="1"/>
  <c r="Q25" i="13" s="1"/>
  <c r="F22" i="13" a="1"/>
  <c r="F22" i="13" s="1"/>
  <c r="I23" i="13" a="1"/>
  <c r="I23" i="13" s="1"/>
  <c r="I20" i="13" a="1"/>
  <c r="I20" i="13" s="1"/>
  <c r="J23" i="13" a="1"/>
  <c r="J23" i="13" s="1"/>
  <c r="L27" i="13" a="1"/>
  <c r="L27" i="13" s="1"/>
  <c r="H23" i="13" a="1"/>
  <c r="H23" i="13" s="1"/>
  <c r="P24" i="13" a="1"/>
  <c r="P24" i="13" s="1"/>
  <c r="O16" i="13" a="1"/>
  <c r="O16" i="13" s="1"/>
  <c r="F20" i="13" a="1"/>
  <c r="F20" i="13" s="1"/>
  <c r="I24" i="13" a="1"/>
  <c r="I24" i="13" s="1"/>
  <c r="L24" i="13" a="1"/>
  <c r="L24" i="13" s="1"/>
  <c r="H27" i="13" a="1"/>
  <c r="H27" i="13" s="1"/>
  <c r="M23" i="13" a="1"/>
  <c r="M23" i="13" s="1"/>
  <c r="P19" i="13" a="1"/>
  <c r="P19" i="13" s="1"/>
  <c r="N20" i="13" a="1"/>
  <c r="N20" i="13" s="1"/>
  <c r="G26" i="13" a="1"/>
  <c r="G26" i="13" s="1"/>
  <c r="H24" i="13" a="1"/>
  <c r="H24" i="13" s="1"/>
  <c r="L21" i="13" a="1"/>
  <c r="L21" i="13" s="1"/>
  <c r="I22" i="13" a="1"/>
  <c r="I22" i="13" s="1"/>
  <c r="M20" i="13" a="1"/>
  <c r="M20" i="13" s="1"/>
  <c r="F27" i="13" a="1"/>
  <c r="F27" i="13" s="1"/>
  <c r="G16" i="13" a="1"/>
  <c r="G16" i="13" s="1"/>
  <c r="M17" i="13" a="1"/>
  <c r="M17" i="13" s="1"/>
  <c r="H17" i="13" a="1"/>
  <c r="H17" i="13" s="1"/>
  <c r="Q22" i="13" a="1"/>
  <c r="Q22" i="13" s="1"/>
  <c r="F25" i="13" a="1"/>
  <c r="F25" i="13" s="1"/>
  <c r="F21" i="13" a="1"/>
  <c r="F21" i="13" s="1"/>
  <c r="F24" i="13" a="1"/>
  <c r="F24" i="13" s="1"/>
  <c r="H21" i="13" a="1"/>
  <c r="H21" i="13" s="1"/>
  <c r="I16" i="13" a="1"/>
  <c r="I16" i="13" s="1"/>
  <c r="O24" i="13" a="1"/>
  <c r="O24" i="13" s="1"/>
  <c r="H20" i="13" a="1"/>
  <c r="H20" i="13" s="1"/>
  <c r="F19" i="13" a="1"/>
  <c r="F19" i="13" s="1"/>
  <c r="H26" i="13" a="1"/>
  <c r="H26" i="13" s="1"/>
  <c r="R21" i="13" a="1"/>
  <c r="R21" i="13" s="1"/>
  <c r="N22" i="13" a="1"/>
  <c r="N22" i="13" s="1"/>
  <c r="J22" i="13" a="1"/>
  <c r="J22" i="13" s="1"/>
  <c r="L25" i="13" a="1"/>
  <c r="L25" i="13" s="1"/>
  <c r="I27" i="13" a="1"/>
  <c r="I27" i="13" s="1"/>
  <c r="G22" i="13" a="1"/>
  <c r="G22" i="13" s="1"/>
  <c r="R20" i="13" a="1"/>
  <c r="R20" i="13" s="1"/>
  <c r="N23" i="13" a="1"/>
  <c r="N23" i="13" s="1"/>
  <c r="J26" i="13" a="1"/>
  <c r="J26" i="13" s="1"/>
  <c r="P23" i="13" a="1"/>
  <c r="P23" i="13" s="1"/>
  <c r="R27" i="13" a="1"/>
  <c r="R27" i="13" s="1"/>
  <c r="G17" i="13" a="1"/>
  <c r="G17" i="13" s="1"/>
  <c r="M25" i="13" a="1"/>
  <c r="M25" i="13" s="1"/>
  <c r="J19" i="13" a="1"/>
  <c r="J19" i="13" s="1"/>
  <c r="P18" i="13" a="1"/>
  <c r="P18" i="13" s="1"/>
  <c r="O17" i="13" a="1"/>
  <c r="O17" i="13" s="1"/>
  <c r="N19" i="13" a="1"/>
  <c r="N19" i="13" s="1"/>
  <c r="I26" i="13" a="1"/>
  <c r="I26" i="13" s="1"/>
  <c r="Q19" i="13" a="1"/>
  <c r="Q19" i="13" s="1"/>
  <c r="I25" i="13" a="1"/>
  <c r="I25" i="13" s="1"/>
  <c r="H19" i="13" a="1"/>
  <c r="H19" i="13" s="1"/>
  <c r="R17" i="13" a="1"/>
  <c r="R17" i="13" s="1"/>
  <c r="J27" i="13" a="1"/>
  <c r="J27" i="13" s="1"/>
  <c r="F18" i="13" a="1"/>
  <c r="F18" i="13" s="1"/>
  <c r="J21" i="13" a="1"/>
  <c r="J21" i="13" s="1"/>
  <c r="Q21" i="13" a="1"/>
  <c r="Q21" i="13" s="1"/>
  <c r="G19" i="13" a="1"/>
  <c r="G19" i="13" s="1"/>
  <c r="R19" i="13" a="1"/>
  <c r="R19" i="13" s="1"/>
  <c r="M22" i="13" a="1"/>
  <c r="M22" i="13" s="1"/>
  <c r="K26" i="13" a="1"/>
  <c r="K26" i="13" s="1"/>
  <c r="J17" i="13" a="1"/>
  <c r="J17" i="13" s="1"/>
  <c r="G24" i="13" a="1"/>
  <c r="G24" i="13" s="1"/>
  <c r="L16" i="13" a="1"/>
  <c r="L16" i="13" s="1"/>
  <c r="F26" i="13" a="1"/>
  <c r="F26" i="13" s="1"/>
  <c r="K25" i="13" a="1"/>
  <c r="K25" i="13" s="1"/>
  <c r="Q20" i="13" a="1"/>
  <c r="Q20" i="13" s="1"/>
  <c r="P20" i="13" a="1"/>
  <c r="P20" i="13" s="1"/>
  <c r="O26" i="13" a="1"/>
  <c r="O26" i="13" s="1"/>
  <c r="N27" i="13" a="1"/>
  <c r="N27" i="13" s="1"/>
  <c r="O20" i="13" a="1"/>
  <c r="O20" i="13" s="1"/>
  <c r="J20" i="13" a="1"/>
  <c r="J20" i="13" s="1"/>
  <c r="F17" i="13" a="1"/>
  <c r="F17" i="13" s="1"/>
  <c r="K24" i="13" a="1"/>
  <c r="K24" i="13" s="1"/>
  <c r="K21" i="13" a="1"/>
  <c r="K21" i="13" s="1"/>
  <c r="N18" i="13" a="1"/>
  <c r="N18" i="13" s="1"/>
  <c r="M19" i="13" a="1"/>
  <c r="M19" i="13" s="1"/>
  <c r="O25" i="13" a="1"/>
  <c r="O25" i="13" s="1"/>
  <c r="L18" i="13" a="1"/>
  <c r="L18" i="13" s="1"/>
  <c r="K20" i="13" a="1"/>
  <c r="K20" i="13" s="1"/>
  <c r="O19" i="13" a="1"/>
  <c r="O19" i="13" s="1"/>
  <c r="R26" i="13" a="1"/>
  <c r="R26" i="13" s="1"/>
  <c r="H16" i="13" a="1"/>
  <c r="H16" i="13" s="1"/>
  <c r="K17" i="13" a="1"/>
  <c r="K17" i="13" s="1"/>
  <c r="R23" i="13" a="1"/>
  <c r="R23" i="13" s="1"/>
  <c r="R18" i="13" a="1"/>
  <c r="R18" i="13" s="1"/>
  <c r="O18" i="13" a="1"/>
  <c r="O18" i="13" s="1"/>
  <c r="N16" i="13" a="1"/>
  <c r="N16" i="13" s="1"/>
  <c r="R24" i="13" a="1"/>
  <c r="R24" i="13" s="1"/>
  <c r="Q18" i="13" a="1"/>
  <c r="Q18" i="13" s="1"/>
  <c r="K16" i="13" a="1"/>
  <c r="K16" i="13" s="1"/>
  <c r="I21" i="13" a="1"/>
  <c r="I21" i="13" s="1"/>
  <c r="Q23" i="13" a="1"/>
  <c r="Q23" i="13" s="1"/>
  <c r="M26" i="13" a="1"/>
  <c r="M26" i="13" s="1"/>
  <c r="G27" i="13" a="1"/>
  <c r="G27" i="13" s="1"/>
  <c r="M27" i="13" a="1"/>
  <c r="M27" i="13" s="1"/>
  <c r="O22" i="13" a="1"/>
  <c r="O22" i="13" s="1"/>
  <c r="M24" i="13" a="1"/>
  <c r="M24" i="13" s="1"/>
  <c r="L17" i="13" a="1"/>
  <c r="L17" i="13" s="1"/>
  <c r="J24" i="13" a="1"/>
  <c r="J24" i="13" s="1"/>
  <c r="Q27" i="13" a="1"/>
  <c r="Q27" i="13" s="1"/>
  <c r="Q26" i="13" a="1"/>
  <c r="Q26" i="13" s="1"/>
  <c r="J16" i="13" a="1"/>
  <c r="J16" i="13" s="1"/>
  <c r="I18" i="13" a="1"/>
  <c r="I18" i="13" s="1"/>
  <c r="P17" i="13" a="1"/>
  <c r="P17" i="13" s="1"/>
  <c r="J25" i="13" a="1"/>
  <c r="J25" i="13" s="1"/>
  <c r="G25" i="13" a="1"/>
  <c r="G25" i="13" s="1"/>
  <c r="H18" i="13" a="1"/>
  <c r="H18" i="13" s="1"/>
  <c r="I17" i="13" a="1"/>
  <c r="I17" i="13" s="1"/>
  <c r="M21" i="13" a="1"/>
  <c r="M21" i="13" s="1"/>
  <c r="G21" i="13" a="1"/>
  <c r="G21" i="13" s="1"/>
  <c r="N26" i="13" a="1"/>
  <c r="N26" i="13" s="1"/>
  <c r="M16" i="13" a="1"/>
  <c r="M16" i="13" s="1"/>
  <c r="Q16" i="13" a="1"/>
  <c r="Q16" i="13" s="1"/>
  <c r="P22" i="13" a="1"/>
  <c r="P22" i="13" s="1"/>
  <c r="G23" i="13" a="1"/>
  <c r="G23" i="13" s="1"/>
  <c r="O27" i="13" a="1"/>
  <c r="O27" i="13" s="1"/>
  <c r="K22" i="13" a="1"/>
  <c r="K22" i="13" s="1"/>
  <c r="P21" i="13" a="1"/>
  <c r="P21" i="13" s="1"/>
  <c r="L23" i="13" a="1"/>
  <c r="L23" i="13" s="1"/>
  <c r="F23" i="13" a="1"/>
  <c r="F23" i="13" s="1"/>
  <c r="N17" i="13" a="1"/>
  <c r="N17" i="13" s="1"/>
  <c r="N21" i="13" a="1"/>
  <c r="N21" i="13" s="1"/>
  <c r="N24" i="13" a="1"/>
  <c r="N24" i="13" s="1"/>
  <c r="P16" i="13" a="1"/>
  <c r="P16" i="13" s="1"/>
  <c r="K19" i="13" a="1"/>
  <c r="K19" i="13" s="1"/>
  <c r="K18" i="13" a="1"/>
  <c r="K18" i="13" s="1"/>
  <c r="O21" i="13" a="1"/>
  <c r="O21" i="13" s="1"/>
  <c r="P26" i="13" a="1"/>
  <c r="P26" i="13" s="1"/>
  <c r="K23" i="13" a="1"/>
  <c r="K23" i="13" s="1"/>
  <c r="I19" i="13" a="1"/>
  <c r="I19" i="13" s="1"/>
  <c r="L20" i="13" a="1"/>
  <c r="L20" i="13" s="1"/>
  <c r="O23" i="13" a="1"/>
  <c r="O23" i="13" s="1"/>
  <c r="P27" i="13" a="1"/>
  <c r="P27" i="13" s="1"/>
  <c r="L22" i="13" a="1"/>
  <c r="L22" i="13" s="1"/>
  <c r="M18" i="13" a="1"/>
  <c r="M18" i="13" s="1"/>
  <c r="K27" i="13" a="1"/>
  <c r="K27" i="13" s="1"/>
  <c r="F16" i="13" a="1"/>
  <c r="F16" i="13" s="1"/>
  <c r="G20" i="13" a="1"/>
  <c r="G20" i="13" s="1"/>
  <c r="R16" i="13" a="1"/>
  <c r="R16" i="13" s="1"/>
  <c r="J18" i="13" a="1"/>
  <c r="J18" i="13" s="1"/>
  <c r="H25" i="13" a="1"/>
  <c r="H25" i="13" s="1"/>
  <c r="D23" i="13" l="1" a="1"/>
  <c r="D23" i="13" s="1"/>
  <c r="D11" i="13" a="1"/>
  <c r="D11" i="13" s="1"/>
  <c r="D21" i="13" a="1"/>
  <c r="D21" i="13" s="1"/>
  <c r="D14" i="13" a="1"/>
  <c r="D14" i="13" s="1"/>
  <c r="D22" i="13" a="1"/>
  <c r="D22" i="13" s="1"/>
  <c r="D9" i="13" a="1"/>
  <c r="D9" i="13" s="1"/>
  <c r="D15" i="13" a="1"/>
  <c r="D15" i="13" s="1"/>
  <c r="D12" i="13" a="1"/>
  <c r="D12" i="13" s="1"/>
  <c r="D20" i="13" a="1"/>
  <c r="D20" i="13" s="1"/>
  <c r="D25" i="13" a="1"/>
  <c r="D25" i="13" s="1"/>
  <c r="D17" i="13" a="1"/>
  <c r="D17" i="13" s="1"/>
  <c r="D19" i="13" a="1"/>
  <c r="D19" i="13" s="1"/>
  <c r="D6" i="13" a="1"/>
  <c r="D6" i="13" s="1"/>
  <c r="D16" i="13" a="1"/>
  <c r="D16" i="13" s="1"/>
  <c r="D24" i="13" a="1"/>
  <c r="D24" i="13" s="1"/>
  <c r="D3" i="13" a="1"/>
  <c r="D3" i="13" s="1"/>
  <c r="D5" i="13" a="1"/>
  <c r="D5" i="13" s="1"/>
  <c r="D4" i="13" a="1"/>
  <c r="D4" i="13" s="1"/>
  <c r="D7" i="13" a="1"/>
  <c r="D7" i="13" s="1"/>
  <c r="D10" i="13" a="1"/>
  <c r="D10" i="13" s="1"/>
  <c r="D8" i="13" a="1"/>
  <c r="D8" i="13" s="1"/>
  <c r="D13" i="13" a="1"/>
  <c r="D13" i="13" s="1"/>
  <c r="D18" i="13" a="1"/>
  <c r="D18" i="13" s="1"/>
  <c r="D2" i="13" a="1"/>
  <c r="D2" i="13" s="1"/>
  <c r="D7" i="16" a="1"/>
  <c r="D7" i="16" s="1"/>
  <c r="D11" i="16" a="1"/>
  <c r="D11" i="16" s="1"/>
  <c r="D20" i="16" a="1"/>
  <c r="D20" i="16" s="1"/>
  <c r="D13" i="16" a="1"/>
  <c r="D13" i="16" s="1"/>
  <c r="D9" i="16" a="1"/>
  <c r="D9" i="16" s="1"/>
  <c r="D22" i="16" a="1"/>
  <c r="D22" i="16" s="1"/>
  <c r="D17" i="16" a="1"/>
  <c r="D17" i="16" s="1"/>
  <c r="D12" i="16" a="1"/>
  <c r="D12" i="16" s="1"/>
  <c r="D15" i="16" a="1"/>
  <c r="D15" i="16" s="1"/>
  <c r="D6" i="16" a="1"/>
  <c r="D6" i="16" s="1"/>
  <c r="D10" i="16" a="1"/>
  <c r="D10" i="16" s="1"/>
  <c r="D5" i="16" a="1"/>
  <c r="D5" i="16" s="1"/>
  <c r="D4" i="16" a="1"/>
  <c r="D4" i="16" s="1"/>
  <c r="D24" i="16" a="1"/>
  <c r="D24" i="16" s="1"/>
  <c r="D3" i="16" a="1"/>
  <c r="D3" i="16" s="1"/>
  <c r="D23" i="16" a="1"/>
  <c r="D23" i="16" s="1"/>
  <c r="D18" i="16" a="1"/>
  <c r="D18" i="16" s="1"/>
  <c r="D19" i="16" a="1"/>
  <c r="D19" i="16" s="1"/>
  <c r="D21" i="16" a="1"/>
  <c r="D21" i="16" s="1"/>
  <c r="D25" i="16" a="1"/>
  <c r="D25" i="16" s="1"/>
  <c r="D16" i="16" a="1"/>
  <c r="D16" i="16" s="1"/>
  <c r="D14" i="16" a="1"/>
  <c r="D14" i="16" s="1"/>
  <c r="D2" i="16" a="1"/>
  <c r="D2" i="16" s="1"/>
  <c r="D8" i="16" a="1"/>
  <c r="D8" i="16" s="1"/>
  <c r="B2" i="16" l="1"/>
  <c r="AK2" i="16" s="1"/>
  <c r="G31" i="16" a="1"/>
  <c r="G31" i="16" s="1"/>
  <c r="B3" i="16"/>
  <c r="AK3" i="16" s="1"/>
  <c r="H31" i="16" a="1"/>
  <c r="H31" i="16" s="1"/>
  <c r="G32" i="16" a="1"/>
  <c r="G32" i="16" s="1"/>
  <c r="O38" i="16" a="1"/>
  <c r="O38" i="16" s="1"/>
  <c r="F34" i="16" a="1"/>
  <c r="F34" i="16" s="1"/>
  <c r="P37" i="16" a="1"/>
  <c r="P37" i="16" s="1"/>
  <c r="M40" i="16" a="1"/>
  <c r="M40" i="16" s="1"/>
  <c r="B17" i="16"/>
  <c r="AK17" i="16" s="1"/>
  <c r="Q36" i="16" a="1"/>
  <c r="Q36" i="16" s="1"/>
  <c r="K42" i="16" a="1"/>
  <c r="K42" i="16" s="1"/>
  <c r="R35" i="16" a="1"/>
  <c r="R35" i="16" s="1"/>
  <c r="L41" i="16" a="1"/>
  <c r="L41" i="16" s="1"/>
  <c r="N39" i="16" a="1"/>
  <c r="N39" i="16" s="1"/>
  <c r="L42" i="13" a="1"/>
  <c r="L42" i="13" s="1"/>
  <c r="Q37" i="13" a="1"/>
  <c r="Q37" i="13" s="1"/>
  <c r="N40" i="13" a="1"/>
  <c r="N40" i="13" s="1"/>
  <c r="R36" i="13" a="1"/>
  <c r="R36" i="13" s="1"/>
  <c r="F35" i="13" a="1"/>
  <c r="F35" i="13" s="1"/>
  <c r="M41" i="13" a="1"/>
  <c r="M41" i="13" s="1"/>
  <c r="O39" i="13" a="1"/>
  <c r="O39" i="13" s="1"/>
  <c r="P38" i="13" a="1"/>
  <c r="P38" i="13" s="1"/>
  <c r="B18" i="13"/>
  <c r="AK18" i="13" s="1"/>
  <c r="R42" i="13" a="1"/>
  <c r="R42" i="13" s="1"/>
  <c r="F41" i="13" a="1"/>
  <c r="F41" i="13" s="1"/>
  <c r="B24" i="13"/>
  <c r="AK24" i="13" s="1"/>
  <c r="P35" i="13" a="1"/>
  <c r="P35" i="13" s="1"/>
  <c r="O36" i="13" a="1"/>
  <c r="O36" i="13" s="1"/>
  <c r="Q34" i="13" a="1"/>
  <c r="Q34" i="13" s="1"/>
  <c r="F32" i="13" a="1"/>
  <c r="F32" i="13" s="1"/>
  <c r="R33" i="13" a="1"/>
  <c r="R33" i="13" s="1"/>
  <c r="K40" i="13" a="1"/>
  <c r="K40" i="13" s="1"/>
  <c r="I42" i="13" a="1"/>
  <c r="I42" i="13" s="1"/>
  <c r="B15" i="13"/>
  <c r="AK15" i="13" s="1"/>
  <c r="L39" i="13" a="1"/>
  <c r="L39" i="13" s="1"/>
  <c r="J41" i="13" a="1"/>
  <c r="J41" i="13" s="1"/>
  <c r="N37" i="13" a="1"/>
  <c r="N37" i="13" s="1"/>
  <c r="M38" i="13" a="1"/>
  <c r="M38" i="13" s="1"/>
  <c r="B2" i="13"/>
  <c r="AK2" i="13" s="1"/>
  <c r="G31" i="13" a="1"/>
  <c r="G31" i="13" s="1"/>
  <c r="P34" i="16" a="1"/>
  <c r="P34" i="16" s="1"/>
  <c r="I41" i="16" a="1"/>
  <c r="I41" i="16" s="1"/>
  <c r="B14" i="16"/>
  <c r="AK14" i="16" s="1"/>
  <c r="F31" i="16" a="1"/>
  <c r="F31" i="16" s="1"/>
  <c r="H42" i="16" a="1"/>
  <c r="H42" i="16" s="1"/>
  <c r="K39" i="16" a="1"/>
  <c r="K39" i="16" s="1"/>
  <c r="J40" i="16" a="1"/>
  <c r="J40" i="16" s="1"/>
  <c r="R32" i="16" a="1"/>
  <c r="R32" i="16" s="1"/>
  <c r="O35" i="16" a="1"/>
  <c r="O35" i="16" s="1"/>
  <c r="M37" i="16" a="1"/>
  <c r="M37" i="16" s="1"/>
  <c r="L38" i="16" a="1"/>
  <c r="L38" i="16" s="1"/>
  <c r="N36" i="16" a="1"/>
  <c r="N36" i="16" s="1"/>
  <c r="Q33" i="16" a="1"/>
  <c r="Q33" i="16" s="1"/>
  <c r="B24" i="16"/>
  <c r="AK24" i="16" s="1"/>
  <c r="F41" i="16" a="1"/>
  <c r="F41" i="16" s="1"/>
  <c r="R42" i="16" a="1"/>
  <c r="R42" i="16" s="1"/>
  <c r="B22" i="16"/>
  <c r="AK22" i="16" s="1"/>
  <c r="P42" i="16" a="1"/>
  <c r="P42" i="16" s="1"/>
  <c r="Q41" i="16" a="1"/>
  <c r="Q41" i="16" s="1"/>
  <c r="R40" i="16" a="1"/>
  <c r="R40" i="16" s="1"/>
  <c r="F39" i="16" a="1"/>
  <c r="F39" i="16" s="1"/>
  <c r="M36" i="13" a="1"/>
  <c r="M36" i="13" s="1"/>
  <c r="O34" i="13" a="1"/>
  <c r="O34" i="13" s="1"/>
  <c r="J39" i="13" a="1"/>
  <c r="J39" i="13" s="1"/>
  <c r="Q32" i="13" a="1"/>
  <c r="Q32" i="13" s="1"/>
  <c r="G42" i="13" a="1"/>
  <c r="G42" i="13" s="1"/>
  <c r="L37" i="13" a="1"/>
  <c r="L37" i="13" s="1"/>
  <c r="H41" i="13" a="1"/>
  <c r="H41" i="13" s="1"/>
  <c r="I40" i="13" a="1"/>
  <c r="I40" i="13" s="1"/>
  <c r="B13" i="13"/>
  <c r="AK13" i="13" s="1"/>
  <c r="N35" i="13" a="1"/>
  <c r="N35" i="13" s="1"/>
  <c r="R31" i="13" a="1"/>
  <c r="R31" i="13" s="1"/>
  <c r="K38" i="13" a="1"/>
  <c r="K38" i="13" s="1"/>
  <c r="P33" i="13" a="1"/>
  <c r="P33" i="13" s="1"/>
  <c r="J42" i="13" a="1"/>
  <c r="J42" i="13" s="1"/>
  <c r="F33" i="13" a="1"/>
  <c r="F33" i="13" s="1"/>
  <c r="K41" i="13" a="1"/>
  <c r="K41" i="13" s="1"/>
  <c r="B16" i="13"/>
  <c r="AK16" i="13" s="1"/>
  <c r="L40" i="13" a="1"/>
  <c r="L40" i="13" s="1"/>
  <c r="R34" i="13" a="1"/>
  <c r="R34" i="13" s="1"/>
  <c r="O37" i="13" a="1"/>
  <c r="O37" i="13" s="1"/>
  <c r="P36" i="13" a="1"/>
  <c r="P36" i="13" s="1"/>
  <c r="N38" i="13" a="1"/>
  <c r="N38" i="13" s="1"/>
  <c r="Q35" i="13" a="1"/>
  <c r="Q35" i="13" s="1"/>
  <c r="M39" i="13" a="1"/>
  <c r="M39" i="13" s="1"/>
  <c r="B9" i="13"/>
  <c r="AK9" i="13" s="1"/>
  <c r="N31" i="13" a="1"/>
  <c r="N31" i="13" s="1"/>
  <c r="I36" i="13" a="1"/>
  <c r="I36" i="13" s="1"/>
  <c r="L33" i="13" a="1"/>
  <c r="L33" i="13" s="1"/>
  <c r="M32" i="13" a="1"/>
  <c r="M32" i="13" s="1"/>
  <c r="H37" i="13" a="1"/>
  <c r="H37" i="13" s="1"/>
  <c r="G38" i="13" a="1"/>
  <c r="G38" i="13" s="1"/>
  <c r="K34" i="13" a="1"/>
  <c r="K34" i="13" s="1"/>
  <c r="J35" i="13" a="1"/>
  <c r="J35" i="13" s="1"/>
  <c r="I39" i="16" a="1"/>
  <c r="I39" i="16" s="1"/>
  <c r="L36" i="16" a="1"/>
  <c r="L36" i="16" s="1"/>
  <c r="N34" i="16" a="1"/>
  <c r="N34" i="16" s="1"/>
  <c r="G41" i="16" a="1"/>
  <c r="G41" i="16" s="1"/>
  <c r="P32" i="16" a="1"/>
  <c r="P32" i="16" s="1"/>
  <c r="J38" i="16" a="1"/>
  <c r="J38" i="16" s="1"/>
  <c r="K37" i="16" a="1"/>
  <c r="K37" i="16" s="1"/>
  <c r="M35" i="16" a="1"/>
  <c r="M35" i="16" s="1"/>
  <c r="B12" i="16"/>
  <c r="AK12" i="16" s="1"/>
  <c r="H40" i="16" a="1"/>
  <c r="H40" i="16" s="1"/>
  <c r="O33" i="16" a="1"/>
  <c r="O33" i="16" s="1"/>
  <c r="Q31" i="16" a="1"/>
  <c r="Q31" i="16" s="1"/>
  <c r="N38" i="16" a="1"/>
  <c r="N38" i="16" s="1"/>
  <c r="O37" i="16" a="1"/>
  <c r="O37" i="16" s="1"/>
  <c r="B16" i="16"/>
  <c r="AK16" i="16" s="1"/>
  <c r="K41" i="16" a="1"/>
  <c r="K41" i="16" s="1"/>
  <c r="F33" i="16" a="1"/>
  <c r="F33" i="16" s="1"/>
  <c r="J42" i="16" a="1"/>
  <c r="J42" i="16" s="1"/>
  <c r="R34" i="16" a="1"/>
  <c r="R34" i="16" s="1"/>
  <c r="P36" i="16" a="1"/>
  <c r="P36" i="16" s="1"/>
  <c r="Q35" i="16" a="1"/>
  <c r="Q35" i="16" s="1"/>
  <c r="L40" i="16" a="1"/>
  <c r="L40" i="16" s="1"/>
  <c r="M39" i="16" a="1"/>
  <c r="M39" i="16" s="1"/>
  <c r="I31" i="16" a="1"/>
  <c r="I31" i="16" s="1"/>
  <c r="G33" i="16" a="1"/>
  <c r="G33" i="16" s="1"/>
  <c r="H32" i="16" a="1"/>
  <c r="H32" i="16" s="1"/>
  <c r="B4" i="16"/>
  <c r="AK4" i="16" s="1"/>
  <c r="B9" i="16"/>
  <c r="AK9" i="16" s="1"/>
  <c r="I36" i="16" a="1"/>
  <c r="I36" i="16" s="1"/>
  <c r="L33" i="16" a="1"/>
  <c r="L33" i="16" s="1"/>
  <c r="M32" i="16" a="1"/>
  <c r="M32" i="16" s="1"/>
  <c r="G38" i="16" a="1"/>
  <c r="G38" i="16" s="1"/>
  <c r="H37" i="16" a="1"/>
  <c r="H37" i="16" s="1"/>
  <c r="K34" i="16" a="1"/>
  <c r="K34" i="16" s="1"/>
  <c r="J35" i="16" a="1"/>
  <c r="J35" i="16" s="1"/>
  <c r="N31" i="16" a="1"/>
  <c r="N31" i="16" s="1"/>
  <c r="L32" i="13" a="1"/>
  <c r="L32" i="13" s="1"/>
  <c r="H36" i="13" a="1"/>
  <c r="H36" i="13" s="1"/>
  <c r="B8" i="13"/>
  <c r="AK8" i="13" s="1"/>
  <c r="I35" i="13" a="1"/>
  <c r="I35" i="13" s="1"/>
  <c r="M31" i="13" a="1"/>
  <c r="M31" i="13" s="1"/>
  <c r="K33" i="13" a="1"/>
  <c r="K33" i="13" s="1"/>
  <c r="G37" i="13" a="1"/>
  <c r="G37" i="13" s="1"/>
  <c r="J34" i="13" a="1"/>
  <c r="J34" i="13" s="1"/>
  <c r="G35" i="13" a="1"/>
  <c r="G35" i="13" s="1"/>
  <c r="K31" i="13" a="1"/>
  <c r="K31" i="13" s="1"/>
  <c r="H34" i="13" a="1"/>
  <c r="H34" i="13" s="1"/>
  <c r="I33" i="13" a="1"/>
  <c r="I33" i="13" s="1"/>
  <c r="J32" i="13" a="1"/>
  <c r="J32" i="13" s="1"/>
  <c r="B6" i="13"/>
  <c r="AK6" i="13" s="1"/>
  <c r="R40" i="13" a="1"/>
  <c r="R40" i="13" s="1"/>
  <c r="Q41" i="13" a="1"/>
  <c r="Q41" i="13" s="1"/>
  <c r="F39" i="13" a="1"/>
  <c r="F39" i="13" s="1"/>
  <c r="B22" i="13"/>
  <c r="AK22" i="13" s="1"/>
  <c r="P42" i="13" a="1"/>
  <c r="P42" i="13" s="1"/>
  <c r="Q42" i="16" a="1"/>
  <c r="Q42" i="16" s="1"/>
  <c r="F40" i="16" a="1"/>
  <c r="F40" i="16" s="1"/>
  <c r="R41" i="16" a="1"/>
  <c r="R41" i="16" s="1"/>
  <c r="B23" i="16"/>
  <c r="AK23" i="16" s="1"/>
  <c r="F42" i="16" a="1"/>
  <c r="F42" i="16" s="1"/>
  <c r="B25" i="16"/>
  <c r="AK25" i="16" s="1"/>
  <c r="G34" i="16" a="1"/>
  <c r="G34" i="16" s="1"/>
  <c r="B5" i="16"/>
  <c r="AK5" i="16" s="1"/>
  <c r="H33" i="16" a="1"/>
  <c r="H33" i="16" s="1"/>
  <c r="J31" i="16" a="1"/>
  <c r="J31" i="16" s="1"/>
  <c r="I32" i="16" a="1"/>
  <c r="I32" i="16" s="1"/>
  <c r="O34" i="16" a="1"/>
  <c r="O34" i="16" s="1"/>
  <c r="J39" i="16" a="1"/>
  <c r="J39" i="16" s="1"/>
  <c r="B13" i="16"/>
  <c r="AK13" i="16" s="1"/>
  <c r="M36" i="16" a="1"/>
  <c r="M36" i="16" s="1"/>
  <c r="K38" i="16" a="1"/>
  <c r="K38" i="16" s="1"/>
  <c r="R31" i="16" a="1"/>
  <c r="R31" i="16" s="1"/>
  <c r="Q32" i="16" a="1"/>
  <c r="Q32" i="16" s="1"/>
  <c r="I40" i="16" a="1"/>
  <c r="I40" i="16" s="1"/>
  <c r="P33" i="16" a="1"/>
  <c r="P33" i="16" s="1"/>
  <c r="L37" i="16" a="1"/>
  <c r="L37" i="16" s="1"/>
  <c r="G42" i="16" a="1"/>
  <c r="G42" i="16" s="1"/>
  <c r="H41" i="16" a="1"/>
  <c r="H41" i="16" s="1"/>
  <c r="N35" i="16" a="1"/>
  <c r="N35" i="16" s="1"/>
  <c r="H38" i="13" a="1"/>
  <c r="H38" i="13" s="1"/>
  <c r="L34" i="13" a="1"/>
  <c r="L34" i="13" s="1"/>
  <c r="I37" i="13" a="1"/>
  <c r="I37" i="13" s="1"/>
  <c r="N32" i="13" a="1"/>
  <c r="N32" i="13" s="1"/>
  <c r="M33" i="13" a="1"/>
  <c r="M33" i="13" s="1"/>
  <c r="B10" i="13"/>
  <c r="AK10" i="13" s="1"/>
  <c r="K35" i="13" a="1"/>
  <c r="K35" i="13" s="1"/>
  <c r="O31" i="13" a="1"/>
  <c r="O31" i="13" s="1"/>
  <c r="J36" i="13" a="1"/>
  <c r="J36" i="13" s="1"/>
  <c r="G39" i="13" a="1"/>
  <c r="G39" i="13" s="1"/>
  <c r="R37" i="13" a="1"/>
  <c r="R37" i="13" s="1"/>
  <c r="M42" i="13" a="1"/>
  <c r="M42" i="13" s="1"/>
  <c r="N41" i="13" a="1"/>
  <c r="N41" i="13" s="1"/>
  <c r="F36" i="13" a="1"/>
  <c r="F36" i="13" s="1"/>
  <c r="O40" i="13" a="1"/>
  <c r="O40" i="13" s="1"/>
  <c r="B19" i="13"/>
  <c r="AK19" i="13" s="1"/>
  <c r="P39" i="13" a="1"/>
  <c r="P39" i="13" s="1"/>
  <c r="Q38" i="13" a="1"/>
  <c r="Q38" i="13" s="1"/>
  <c r="F31" i="13" a="1"/>
  <c r="F31" i="13" s="1"/>
  <c r="M37" i="13" a="1"/>
  <c r="M37" i="13" s="1"/>
  <c r="K39" i="13" a="1"/>
  <c r="K39" i="13" s="1"/>
  <c r="L38" i="13" a="1"/>
  <c r="L38" i="13" s="1"/>
  <c r="Q33" i="13" a="1"/>
  <c r="Q33" i="13" s="1"/>
  <c r="N36" i="13" a="1"/>
  <c r="N36" i="13" s="1"/>
  <c r="J40" i="13" a="1"/>
  <c r="J40" i="13" s="1"/>
  <c r="H42" i="13" a="1"/>
  <c r="H42" i="13" s="1"/>
  <c r="O35" i="13" a="1"/>
  <c r="O35" i="13" s="1"/>
  <c r="P34" i="13" a="1"/>
  <c r="P34" i="13" s="1"/>
  <c r="R32" i="13" a="1"/>
  <c r="R32" i="13" s="1"/>
  <c r="I41" i="13" a="1"/>
  <c r="I41" i="13" s="1"/>
  <c r="B14" i="13"/>
  <c r="AK14" i="13" s="1"/>
  <c r="H40" i="13" a="1"/>
  <c r="H40" i="13" s="1"/>
  <c r="Q31" i="13" a="1"/>
  <c r="Q31" i="13" s="1"/>
  <c r="M35" i="13" a="1"/>
  <c r="M35" i="13" s="1"/>
  <c r="O33" i="13" a="1"/>
  <c r="O33" i="13" s="1"/>
  <c r="K37" i="13" a="1"/>
  <c r="K37" i="13" s="1"/>
  <c r="L36" i="13" a="1"/>
  <c r="L36" i="13" s="1"/>
  <c r="G41" i="13" a="1"/>
  <c r="G41" i="13" s="1"/>
  <c r="B12" i="13"/>
  <c r="AK12" i="13" s="1"/>
  <c r="P32" i="13" a="1"/>
  <c r="P32" i="13" s="1"/>
  <c r="N34" i="13" a="1"/>
  <c r="N34" i="13" s="1"/>
  <c r="I39" i="13" a="1"/>
  <c r="I39" i="13" s="1"/>
  <c r="J38" i="13" a="1"/>
  <c r="J38" i="13" s="1"/>
  <c r="B21" i="16"/>
  <c r="AK21" i="16" s="1"/>
  <c r="O42" i="16" a="1"/>
  <c r="O42" i="16" s="1"/>
  <c r="Q40" i="16" a="1"/>
  <c r="Q40" i="16" s="1"/>
  <c r="F38" i="16" a="1"/>
  <c r="F38" i="16" s="1"/>
  <c r="R39" i="16" a="1"/>
  <c r="R39" i="16" s="1"/>
  <c r="P41" i="16" a="1"/>
  <c r="P41" i="16" s="1"/>
  <c r="M33" i="16" a="1"/>
  <c r="M33" i="16" s="1"/>
  <c r="O31" i="16" a="1"/>
  <c r="O31" i="16" s="1"/>
  <c r="L34" i="16" a="1"/>
  <c r="L34" i="16" s="1"/>
  <c r="K35" i="16" a="1"/>
  <c r="K35" i="16" s="1"/>
  <c r="I37" i="16" a="1"/>
  <c r="I37" i="16" s="1"/>
  <c r="N32" i="16" a="1"/>
  <c r="N32" i="16" s="1"/>
  <c r="B10" i="16"/>
  <c r="AK10" i="16" s="1"/>
  <c r="H38" i="16" a="1"/>
  <c r="H38" i="16" s="1"/>
  <c r="G39" i="16" a="1"/>
  <c r="G39" i="16" s="1"/>
  <c r="J36" i="16" a="1"/>
  <c r="J36" i="16" s="1"/>
  <c r="Q39" i="16" a="1"/>
  <c r="Q39" i="16" s="1"/>
  <c r="F37" i="16" a="1"/>
  <c r="F37" i="16" s="1"/>
  <c r="P40" i="16" a="1"/>
  <c r="P40" i="16" s="1"/>
  <c r="N42" i="16" a="1"/>
  <c r="N42" i="16" s="1"/>
  <c r="O41" i="16" a="1"/>
  <c r="O41" i="16" s="1"/>
  <c r="B20" i="16"/>
  <c r="AK20" i="16" s="1"/>
  <c r="R38" i="16" a="1"/>
  <c r="R38" i="16" s="1"/>
  <c r="G36" i="13" a="1"/>
  <c r="G36" i="13" s="1"/>
  <c r="H35" i="13" a="1"/>
  <c r="H35" i="13" s="1"/>
  <c r="I34" i="13" a="1"/>
  <c r="I34" i="13" s="1"/>
  <c r="J33" i="13" a="1"/>
  <c r="J33" i="13" s="1"/>
  <c r="L31" i="13" a="1"/>
  <c r="L31" i="13" s="1"/>
  <c r="B7" i="13"/>
  <c r="AK7" i="13" s="1"/>
  <c r="K32" i="13" a="1"/>
  <c r="K32" i="13" s="1"/>
  <c r="L41" i="13" a="1"/>
  <c r="L41" i="13" s="1"/>
  <c r="K42" i="13" a="1"/>
  <c r="K42" i="13" s="1"/>
  <c r="N39" i="13" a="1"/>
  <c r="N39" i="13" s="1"/>
  <c r="P37" i="13" a="1"/>
  <c r="P37" i="13" s="1"/>
  <c r="B17" i="13"/>
  <c r="AK17" i="13" s="1"/>
  <c r="M40" i="13" a="1"/>
  <c r="M40" i="13" s="1"/>
  <c r="R35" i="13" a="1"/>
  <c r="R35" i="13" s="1"/>
  <c r="O38" i="13" a="1"/>
  <c r="O38" i="13" s="1"/>
  <c r="F34" i="13" a="1"/>
  <c r="F34" i="13" s="1"/>
  <c r="Q36" i="13" a="1"/>
  <c r="Q36" i="13" s="1"/>
  <c r="Q40" i="13" a="1"/>
  <c r="Q40" i="13" s="1"/>
  <c r="P41" i="13" a="1"/>
  <c r="P41" i="13" s="1"/>
  <c r="R39" i="13" a="1"/>
  <c r="R39" i="13" s="1"/>
  <c r="F38" i="13" a="1"/>
  <c r="F38" i="13" s="1"/>
  <c r="B21" i="13"/>
  <c r="AK21" i="13" s="1"/>
  <c r="O42" i="13" a="1"/>
  <c r="O42" i="13" s="1"/>
  <c r="G32" i="13" a="1"/>
  <c r="G32" i="13" s="1"/>
  <c r="B3" i="13"/>
  <c r="AK3" i="13" s="1"/>
  <c r="H31" i="13" a="1"/>
  <c r="H31" i="13" s="1"/>
  <c r="M42" i="16" a="1"/>
  <c r="M42" i="16" s="1"/>
  <c r="R37" i="16" a="1"/>
  <c r="R37" i="16" s="1"/>
  <c r="O40" i="16" a="1"/>
  <c r="O40" i="16" s="1"/>
  <c r="B19" i="16"/>
  <c r="AK19" i="16" s="1"/>
  <c r="P39" i="16" a="1"/>
  <c r="P39" i="16" s="1"/>
  <c r="F36" i="16" a="1"/>
  <c r="F36" i="16" s="1"/>
  <c r="N41" i="16" a="1"/>
  <c r="N41" i="16" s="1"/>
  <c r="Q38" i="16" a="1"/>
  <c r="Q38" i="16" s="1"/>
  <c r="B6" i="16"/>
  <c r="AK6" i="16" s="1"/>
  <c r="G35" i="16" a="1"/>
  <c r="G35" i="16" s="1"/>
  <c r="H34" i="16" a="1"/>
  <c r="H34" i="16" s="1"/>
  <c r="K31" i="16" a="1"/>
  <c r="K31" i="16" s="1"/>
  <c r="J32" i="16" a="1"/>
  <c r="J32" i="16" s="1"/>
  <c r="I33" i="16" a="1"/>
  <c r="I33" i="16" s="1"/>
  <c r="K36" i="16" a="1"/>
  <c r="K36" i="16" s="1"/>
  <c r="O32" i="16" a="1"/>
  <c r="O32" i="16" s="1"/>
  <c r="P31" i="16" a="1"/>
  <c r="P31" i="16" s="1"/>
  <c r="L35" i="16" a="1"/>
  <c r="L35" i="16" s="1"/>
  <c r="J37" i="16" a="1"/>
  <c r="J37" i="16" s="1"/>
  <c r="B11" i="16"/>
  <c r="AK11" i="16" s="1"/>
  <c r="N33" i="16" a="1"/>
  <c r="N33" i="16" s="1"/>
  <c r="G40" i="16" a="1"/>
  <c r="G40" i="16" s="1"/>
  <c r="H39" i="16" a="1"/>
  <c r="H39" i="16" s="1"/>
  <c r="M34" i="16" a="1"/>
  <c r="M34" i="16" s="1"/>
  <c r="I38" i="16" a="1"/>
  <c r="I38" i="16" s="1"/>
  <c r="I31" i="13" a="1"/>
  <c r="I31" i="13" s="1"/>
  <c r="H32" i="13" a="1"/>
  <c r="H32" i="13" s="1"/>
  <c r="G33" i="13" a="1"/>
  <c r="G33" i="13" s="1"/>
  <c r="B4" i="13"/>
  <c r="AK4" i="13" s="1"/>
  <c r="B25" i="13"/>
  <c r="AK25" i="13" s="1"/>
  <c r="F42" i="13" a="1"/>
  <c r="F42" i="13" s="1"/>
  <c r="B11" i="13"/>
  <c r="AK11" i="13" s="1"/>
  <c r="H39" i="13" a="1"/>
  <c r="H39" i="13" s="1"/>
  <c r="N33" i="13" a="1"/>
  <c r="N33" i="13" s="1"/>
  <c r="M34" i="13" a="1"/>
  <c r="M34" i="13" s="1"/>
  <c r="L35" i="13" a="1"/>
  <c r="L35" i="13" s="1"/>
  <c r="K36" i="13" a="1"/>
  <c r="K36" i="13" s="1"/>
  <c r="J37" i="13" a="1"/>
  <c r="J37" i="13" s="1"/>
  <c r="G40" i="13" a="1"/>
  <c r="G40" i="13" s="1"/>
  <c r="P31" i="13" a="1"/>
  <c r="P31" i="13" s="1"/>
  <c r="O32" i="13" a="1"/>
  <c r="O32" i="13" s="1"/>
  <c r="I38" i="13" a="1"/>
  <c r="I38" i="13" s="1"/>
  <c r="M31" i="16" a="1"/>
  <c r="M31" i="16" s="1"/>
  <c r="I35" i="16" a="1"/>
  <c r="I35" i="16" s="1"/>
  <c r="L32" i="16" a="1"/>
  <c r="L32" i="16" s="1"/>
  <c r="H36" i="16" a="1"/>
  <c r="H36" i="16" s="1"/>
  <c r="K33" i="16" a="1"/>
  <c r="K33" i="16" s="1"/>
  <c r="J34" i="16" a="1"/>
  <c r="J34" i="16" s="1"/>
  <c r="G37" i="16" a="1"/>
  <c r="G37" i="16" s="1"/>
  <c r="B8" i="16"/>
  <c r="AK8" i="16" s="1"/>
  <c r="O39" i="16" a="1"/>
  <c r="O39" i="16" s="1"/>
  <c r="F35" i="16" a="1"/>
  <c r="F35" i="16" s="1"/>
  <c r="B18" i="16"/>
  <c r="AK18" i="16" s="1"/>
  <c r="N40" i="16" a="1"/>
  <c r="N40" i="16" s="1"/>
  <c r="L42" i="16" a="1"/>
  <c r="L42" i="16" s="1"/>
  <c r="R36" i="16" a="1"/>
  <c r="R36" i="16" s="1"/>
  <c r="M41" i="16" a="1"/>
  <c r="M41" i="16" s="1"/>
  <c r="P38" i="16" a="1"/>
  <c r="P38" i="16" s="1"/>
  <c r="Q37" i="16" a="1"/>
  <c r="Q37" i="16" s="1"/>
  <c r="M38" i="16" a="1"/>
  <c r="M38" i="16" s="1"/>
  <c r="B15" i="16"/>
  <c r="AK15" i="16" s="1"/>
  <c r="R33" i="16" a="1"/>
  <c r="R33" i="16" s="1"/>
  <c r="K40" i="16" a="1"/>
  <c r="K40" i="16" s="1"/>
  <c r="Q34" i="16" a="1"/>
  <c r="Q34" i="16" s="1"/>
  <c r="O36" i="16" a="1"/>
  <c r="O36" i="16" s="1"/>
  <c r="I42" i="16" a="1"/>
  <c r="I42" i="16" s="1"/>
  <c r="J41" i="16" a="1"/>
  <c r="J41" i="16" s="1"/>
  <c r="N37" i="16" a="1"/>
  <c r="N37" i="16" s="1"/>
  <c r="L39" i="16" a="1"/>
  <c r="L39" i="16" s="1"/>
  <c r="F32" i="16" a="1"/>
  <c r="F32" i="16" s="1"/>
  <c r="P35" i="16" a="1"/>
  <c r="P35" i="16" s="1"/>
  <c r="K32" i="16" a="1"/>
  <c r="K32" i="16" s="1"/>
  <c r="J33" i="16" a="1"/>
  <c r="J33" i="16" s="1"/>
  <c r="B7" i="16"/>
  <c r="AK7" i="16" s="1"/>
  <c r="H35" i="16" a="1"/>
  <c r="H35" i="16" s="1"/>
  <c r="G36" i="16" a="1"/>
  <c r="G36" i="16" s="1"/>
  <c r="L31" i="16" a="1"/>
  <c r="L31" i="16" s="1"/>
  <c r="I34" i="16" a="1"/>
  <c r="I34" i="16" s="1"/>
  <c r="I32" i="13" a="1"/>
  <c r="I32" i="13" s="1"/>
  <c r="B5" i="13"/>
  <c r="AK5" i="13" s="1"/>
  <c r="H33" i="13" a="1"/>
  <c r="H33" i="13" s="1"/>
  <c r="G34" i="13" a="1"/>
  <c r="G34" i="13" s="1"/>
  <c r="J31" i="13" a="1"/>
  <c r="J31" i="13" s="1"/>
  <c r="F37" i="13" a="1"/>
  <c r="F37" i="13" s="1"/>
  <c r="B20" i="13"/>
  <c r="AK20" i="13" s="1"/>
  <c r="R38" i="13" a="1"/>
  <c r="R38" i="13" s="1"/>
  <c r="Q39" i="13" a="1"/>
  <c r="Q39" i="13" s="1"/>
  <c r="N42" i="13" a="1"/>
  <c r="N42" i="13" s="1"/>
  <c r="P40" i="13" a="1"/>
  <c r="P40" i="13" s="1"/>
  <c r="O41" i="13" a="1"/>
  <c r="O41" i="13" s="1"/>
  <c r="B23" i="13"/>
  <c r="AK23" i="13" s="1"/>
  <c r="Q42" i="13" a="1"/>
  <c r="Q42" i="13" s="1"/>
  <c r="F40" i="13" a="1"/>
  <c r="F40" i="13" s="1"/>
  <c r="R41" i="13" a="1"/>
  <c r="R41" i="13" s="1"/>
  <c r="D31" i="16" l="1" a="1"/>
  <c r="D31" i="16" s="1"/>
  <c r="D31" i="13" a="1"/>
  <c r="D31" i="13" s="1"/>
  <c r="D26" i="16" l="1"/>
  <c r="B26" i="16" s="1"/>
  <c r="D26" i="13"/>
  <c r="B26" i="13" s="1"/>
  <c r="D27" i="13"/>
  <c r="B27" i="13" s="1"/>
  <c r="D28" i="13" l="1"/>
  <c r="D27" i="16"/>
  <c r="D28" i="16" s="1"/>
  <c r="B28" i="16" s="1"/>
  <c r="B27" i="16" l="1"/>
  <c r="D29" i="16"/>
  <c r="B29" i="16" s="1"/>
  <c r="B28" i="13"/>
  <c r="D29" i="13"/>
  <c r="B29" i="1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7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</futureMetadata>
  <cellMetadata count="1">
    <bk>
      <rc t="1" v="0"/>
    </bk>
  </cellMetadata>
  <valueMetadata count="70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  <bk>
      <rc t="2" v="19"/>
    </bk>
    <bk>
      <rc t="2" v="20"/>
    </bk>
    <bk>
      <rc t="2" v="21"/>
    </bk>
    <bk>
      <rc t="2" v="22"/>
    </bk>
    <bk>
      <rc t="2" v="23"/>
    </bk>
    <bk>
      <rc t="2" v="24"/>
    </bk>
    <bk>
      <rc t="2" v="25"/>
    </bk>
    <bk>
      <rc t="2" v="26"/>
    </bk>
    <bk>
      <rc t="2" v="27"/>
    </bk>
    <bk>
      <rc t="2" v="28"/>
    </bk>
    <bk>
      <rc t="2" v="29"/>
    </bk>
    <bk>
      <rc t="2" v="30"/>
    </bk>
    <bk>
      <rc t="2" v="31"/>
    </bk>
    <bk>
      <rc t="2" v="32"/>
    </bk>
    <bk>
      <rc t="2" v="33"/>
    </bk>
    <bk>
      <rc t="2" v="34"/>
    </bk>
    <bk>
      <rc t="2" v="35"/>
    </bk>
    <bk>
      <rc t="2" v="36"/>
    </bk>
    <bk>
      <rc t="2" v="37"/>
    </bk>
    <bk>
      <rc t="2" v="38"/>
    </bk>
    <bk>
      <rc t="2" v="39"/>
    </bk>
    <bk>
      <rc t="2" v="40"/>
    </bk>
    <bk>
      <rc t="2" v="41"/>
    </bk>
    <bk>
      <rc t="2" v="42"/>
    </bk>
    <bk>
      <rc t="2" v="43"/>
    </bk>
    <bk>
      <rc t="2" v="44"/>
    </bk>
    <bk>
      <rc t="2" v="45"/>
    </bk>
    <bk>
      <rc t="2" v="46"/>
    </bk>
    <bk>
      <rc t="2" v="47"/>
    </bk>
    <bk>
      <rc t="2" v="48"/>
    </bk>
    <bk>
      <rc t="2" v="49"/>
    </bk>
    <bk>
      <rc t="2" v="50"/>
    </bk>
    <bk>
      <rc t="2" v="51"/>
    </bk>
    <bk>
      <rc t="2" v="52"/>
    </bk>
    <bk>
      <rc t="2" v="53"/>
    </bk>
    <bk>
      <rc t="2" v="54"/>
    </bk>
    <bk>
      <rc t="2" v="55"/>
    </bk>
    <bk>
      <rc t="2" v="56"/>
    </bk>
    <bk>
      <rc t="2" v="57"/>
    </bk>
    <bk>
      <rc t="2" v="58"/>
    </bk>
    <bk>
      <rc t="2" v="59"/>
    </bk>
    <bk>
      <rc t="2" v="60"/>
    </bk>
    <bk>
      <rc t="2" v="61"/>
    </bk>
    <bk>
      <rc t="2" v="62"/>
    </bk>
    <bk>
      <rc t="2" v="63"/>
    </bk>
    <bk>
      <rc t="2" v="64"/>
    </bk>
    <bk>
      <rc t="2" v="65"/>
    </bk>
    <bk>
      <rc t="2" v="66"/>
    </bk>
    <bk>
      <rc t="2" v="67"/>
    </bk>
    <bk>
      <rc t="2" v="68"/>
    </bk>
    <bk>
      <rc t="2" v="69"/>
    </bk>
  </valueMetadata>
</metadata>
</file>

<file path=xl/sharedStrings.xml><?xml version="1.0" encoding="utf-8"?>
<sst xmlns="http://schemas.openxmlformats.org/spreadsheetml/2006/main" count="94" uniqueCount="42">
  <si>
    <t>ORCL</t>
  </si>
  <si>
    <t>Trajectory matrix</t>
  </si>
  <si>
    <t>N=</t>
  </si>
  <si>
    <t>L=</t>
  </si>
  <si>
    <t>K=</t>
  </si>
  <si>
    <t>U</t>
  </si>
  <si>
    <t>V</t>
  </si>
  <si>
    <t>S</t>
  </si>
  <si>
    <t>Reconstructed trajectory matrix</t>
  </si>
  <si>
    <t>Input matrix</t>
  </si>
  <si>
    <t>Target vector</t>
  </si>
  <si>
    <t>LINEST coefficients</t>
  </si>
  <si>
    <t>PFE</t>
  </si>
  <si>
    <t>AAPL</t>
  </si>
  <si>
    <t>Close values</t>
  </si>
  <si>
    <t>Normalized</t>
  </si>
  <si>
    <t>Dates</t>
  </si>
  <si>
    <t>BIO</t>
  </si>
  <si>
    <t>MSFT</t>
  </si>
  <si>
    <t>EMR</t>
  </si>
  <si>
    <t>Total variance</t>
  </si>
  <si>
    <t>Cumulative</t>
  </si>
  <si>
    <r>
      <t>V</t>
    </r>
    <r>
      <rPr>
        <vertAlign val="superscript"/>
        <sz val="11"/>
        <color theme="1"/>
        <rFont val="Aptos Narrow"/>
        <family val="2"/>
        <scheme val="minor"/>
      </rPr>
      <t>T</t>
    </r>
  </si>
  <si>
    <t>Two trends explain 95% of the variance</t>
  </si>
  <si>
    <t>Eigenvalues</t>
  </si>
  <si>
    <t>Eigenvectors</t>
  </si>
  <si>
    <r>
      <t xml:space="preserve">Square roots of eigenvalues of the covariance matrix are elements of diagonal matrix </t>
    </r>
    <r>
      <rPr>
        <sz val="11"/>
        <color theme="1"/>
        <rFont val="Symbol"/>
        <family val="1"/>
        <charset val="2"/>
      </rPr>
      <t>S</t>
    </r>
  </si>
  <si>
    <t>Eigenvectors of the covariance matrix are identical to matrix V</t>
  </si>
  <si>
    <r>
      <rPr>
        <sz val="11"/>
        <color theme="1"/>
        <rFont val="Symbol"/>
        <family val="1"/>
        <charset val="2"/>
      </rPr>
      <t>S</t>
    </r>
    <r>
      <rPr>
        <vertAlign val="superscript"/>
        <sz val="11"/>
        <color theme="1"/>
        <rFont val="Aptos Narrow"/>
        <family val="2"/>
      </rPr>
      <t>2</t>
    </r>
  </si>
  <si>
    <t>Back to C</t>
  </si>
  <si>
    <r>
      <t xml:space="preserve">C = V </t>
    </r>
    <r>
      <rPr>
        <sz val="11"/>
        <color theme="1"/>
        <rFont val="Symbol"/>
        <family val="1"/>
        <charset val="2"/>
      </rPr>
      <t>S</t>
    </r>
    <r>
      <rPr>
        <vertAlign val="superscript"/>
        <sz val="11"/>
        <color theme="1"/>
        <rFont val="Aptos Narrow"/>
        <family val="2"/>
      </rPr>
      <t>2</t>
    </r>
    <r>
      <rPr>
        <sz val="11"/>
        <color theme="1"/>
        <rFont val="Aptos Narrow"/>
        <family val="2"/>
      </rPr>
      <t xml:space="preserve"> V</t>
    </r>
    <r>
      <rPr>
        <vertAlign val="superscript"/>
        <sz val="11"/>
        <color theme="1"/>
        <rFont val="Aptos Narrow"/>
        <family val="2"/>
      </rPr>
      <t>T</t>
    </r>
  </si>
  <si>
    <t>Time series</t>
  </si>
  <si>
    <t>C (Covariance matrix)</t>
  </si>
  <si>
    <t>Reconstruct.</t>
  </si>
  <si>
    <t>AAPL - std</t>
  </si>
  <si>
    <t>Recon. Std</t>
  </si>
  <si>
    <t>Errors</t>
  </si>
  <si>
    <t>=MMULT(MINVERSE(MMULT(TRANSPOSE(E31:P42),E31:P42)),MMULT(TRANSPOSE(E31:P42),D31:D42))</t>
  </si>
  <si>
    <t>Alt. coefficients</t>
  </si>
  <si>
    <t>Scaled matrix X (time series lagged and multiplied by 0.5)</t>
  </si>
  <si>
    <t>Reconstructed scaled matrix X</t>
  </si>
  <si>
    <r>
      <t xml:space="preserve">=Sum of </t>
    </r>
    <r>
      <rPr>
        <sz val="11"/>
        <color theme="1"/>
        <rFont val="Symbol"/>
        <family val="1"/>
        <charset val="2"/>
      </rPr>
      <t>s</t>
    </r>
    <r>
      <rPr>
        <vertAlign val="superscript"/>
        <sz val="11"/>
        <color theme="1"/>
        <rFont val="Aptos Narrow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</si>
</sst>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[$$-409]* #,##0.00_);_([$$-409]* \(#,##0.00\);_([$$-409]* &quot;-&quot;??_);_(@_)"/>
    <numFmt numFmtId="165" formatCode="0E+00"/>
    <numFmt numFmtId="166" formatCode="0.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Symbol"/>
      <family val="1"/>
      <charset val="2"/>
    </font>
    <font>
      <vertAlign val="superscript"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vertAlign val="superscript"/>
      <sz val="11"/>
      <color theme="1"/>
      <name val="Aptos Narrow"/>
      <family val="2"/>
    </font>
    <font>
      <sz val="11"/>
      <color theme="1"/>
      <name val="Aptos Narrow"/>
      <family val="1"/>
      <charset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2" fillId="0" borderId="0" xfId="0" applyFont="1"/>
    <xf numFmtId="0" fontId="0" fillId="4" borderId="0" xfId="0" applyFill="1"/>
    <xf numFmtId="2" fontId="0" fillId="6" borderId="0" xfId="0" quotePrefix="1" applyNumberFormat="1" applyFill="1"/>
    <xf numFmtId="2" fontId="0" fillId="0" borderId="0" xfId="0" applyNumberFormat="1"/>
    <xf numFmtId="2" fontId="0" fillId="7" borderId="0" xfId="0" applyNumberFormat="1" applyFill="1"/>
    <xf numFmtId="2" fontId="0" fillId="5" borderId="0" xfId="0" applyNumberFormat="1" applyFill="1"/>
    <xf numFmtId="2" fontId="0" fillId="3" borderId="0" xfId="0" applyNumberFormat="1" applyFill="1"/>
    <xf numFmtId="2" fontId="0" fillId="4" borderId="0" xfId="0" applyNumberFormat="1" applyFill="1"/>
    <xf numFmtId="2" fontId="0" fillId="8" borderId="0" xfId="0" applyNumberFormat="1" applyFill="1"/>
    <xf numFmtId="0" fontId="0" fillId="9" borderId="0" xfId="0" applyFill="1"/>
    <xf numFmtId="2" fontId="0" fillId="10" borderId="0" xfId="0" applyNumberFormat="1" applyFill="1"/>
    <xf numFmtId="2" fontId="0" fillId="9" borderId="0" xfId="0" quotePrefix="1" applyNumberFormat="1" applyFill="1"/>
    <xf numFmtId="2" fontId="0" fillId="9" borderId="0" xfId="0" applyNumberFormat="1" applyFill="1"/>
    <xf numFmtId="14" fontId="0" fillId="11" borderId="0" xfId="0" applyNumberFormat="1" applyFill="1"/>
    <xf numFmtId="2" fontId="0" fillId="12" borderId="0" xfId="0" applyNumberFormat="1" applyFill="1"/>
    <xf numFmtId="165" fontId="0" fillId="0" borderId="0" xfId="0" applyNumberFormat="1"/>
    <xf numFmtId="9" fontId="0" fillId="0" borderId="0" xfId="1" applyFont="1"/>
    <xf numFmtId="9" fontId="0" fillId="0" borderId="0" xfId="0" applyNumberFormat="1"/>
    <xf numFmtId="9" fontId="0" fillId="12" borderId="0" xfId="0" applyNumberFormat="1" applyFill="1"/>
    <xf numFmtId="0" fontId="0" fillId="12" borderId="0" xfId="0" applyFill="1"/>
    <xf numFmtId="1" fontId="0" fillId="0" borderId="0" xfId="0" applyNumberFormat="1"/>
    <xf numFmtId="14" fontId="0" fillId="13" borderId="0" xfId="0" applyNumberFormat="1" applyFill="1"/>
    <xf numFmtId="2" fontId="0" fillId="14" borderId="0" xfId="0" applyNumberFormat="1" applyFill="1"/>
    <xf numFmtId="0" fontId="0" fillId="14" borderId="0" xfId="0" applyFill="1"/>
    <xf numFmtId="0" fontId="0" fillId="2" borderId="0" xfId="0" applyFill="1"/>
    <xf numFmtId="166" fontId="0" fillId="0" borderId="0" xfId="0" applyNumberFormat="1"/>
    <xf numFmtId="166" fontId="0" fillId="4" borderId="0" xfId="0" applyNumberFormat="1" applyFill="1"/>
    <xf numFmtId="166" fontId="0" fillId="11" borderId="0" xfId="0" applyNumberFormat="1" applyFill="1"/>
    <xf numFmtId="0" fontId="6" fillId="0" borderId="0" xfId="0" applyFont="1"/>
    <xf numFmtId="2" fontId="0" fillId="6" borderId="0" xfId="0" applyNumberFormat="1" applyFill="1"/>
    <xf numFmtId="0" fontId="0" fillId="0" borderId="0" xfId="0" quotePrefix="1"/>
    <xf numFmtId="166" fontId="0" fillId="0" borderId="0" xfId="0" applyNumberFormat="1" applyFill="1"/>
    <xf numFmtId="0" fontId="0" fillId="0" borderId="0" xfId="0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79D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Structure" Target="richData/rdrichvaluestructure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17/06/relationships/rdRichValue" Target="richData/rdrichvalue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SupportingPropertyBag" Target="richData/rdsupportingpropertybag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SupportingPropertyBagStructure" Target="richData/rdsupportingpropertybagstructure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ichStyles" Target="richData/rich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AAPL actual and reconstructed values via SVD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'Steps 2-8'!$A$1</c:f>
              <c:strCache>
                <c:ptCount val="1"/>
                <c:pt idx="0">
                  <c:v>AAPL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'Steps 2-8'!$A$2:$A$25</c:f>
              <c:numCache>
                <c:formatCode>_([$$-409]* #,##0.00_);_([$$-409]* \(#,##0.00\);_([$$-409]* "-"??_);_(@_)</c:formatCode>
                <c:ptCount val="24"/>
                <c:pt idx="0">
                  <c:v>201.08</c:v>
                </c:pt>
                <c:pt idx="1">
                  <c:v>205.17</c:v>
                </c:pt>
                <c:pt idx="2">
                  <c:v>207.82</c:v>
                </c:pt>
                <c:pt idx="3">
                  <c:v>212.44</c:v>
                </c:pt>
                <c:pt idx="4">
                  <c:v>213.55</c:v>
                </c:pt>
                <c:pt idx="5">
                  <c:v>209.95</c:v>
                </c:pt>
                <c:pt idx="6">
                  <c:v>210.01</c:v>
                </c:pt>
                <c:pt idx="7">
                  <c:v>211.14</c:v>
                </c:pt>
                <c:pt idx="8">
                  <c:v>212.41</c:v>
                </c:pt>
                <c:pt idx="9">
                  <c:v>211.16</c:v>
                </c:pt>
                <c:pt idx="10">
                  <c:v>208.62</c:v>
                </c:pt>
                <c:pt idx="11">
                  <c:v>209.11</c:v>
                </c:pt>
                <c:pt idx="12">
                  <c:v>210.16</c:v>
                </c:pt>
                <c:pt idx="13">
                  <c:v>210.02</c:v>
                </c:pt>
                <c:pt idx="14">
                  <c:v>211.18</c:v>
                </c:pt>
                <c:pt idx="15">
                  <c:v>212.48</c:v>
                </c:pt>
                <c:pt idx="16">
                  <c:v>214.4</c:v>
                </c:pt>
                <c:pt idx="17">
                  <c:v>214.15</c:v>
                </c:pt>
                <c:pt idx="18">
                  <c:v>213.76</c:v>
                </c:pt>
                <c:pt idx="19">
                  <c:v>213.88</c:v>
                </c:pt>
                <c:pt idx="20">
                  <c:v>214.05</c:v>
                </c:pt>
                <c:pt idx="21">
                  <c:v>211.27</c:v>
                </c:pt>
                <c:pt idx="22">
                  <c:v>209.05</c:v>
                </c:pt>
                <c:pt idx="23">
                  <c:v>207.57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7E-4859-80A0-EAFFDA34509B}"/>
            </c:ext>
          </c:extLst>
        </c:ser>
        <c:ser>
          <c:idx val="1"/>
          <c:order val="1"/>
          <c:tx>
            <c:strRef>
              <c:f>'Steps 2-8'!$B$1</c:f>
              <c:strCache>
                <c:ptCount val="1"/>
                <c:pt idx="0">
                  <c:v>Reconstruct.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'Steps 2-8'!$B$2:$B$25</c:f>
              <c:numCache>
                <c:formatCode>0.00</c:formatCode>
                <c:ptCount val="24"/>
                <c:pt idx="0">
                  <c:v>206.51056661803673</c:v>
                </c:pt>
                <c:pt idx="1">
                  <c:v>208.25237659053496</c:v>
                </c:pt>
                <c:pt idx="2">
                  <c:v>209.88528863463651</c:v>
                </c:pt>
                <c:pt idx="3">
                  <c:v>211.10847210585953</c:v>
                </c:pt>
                <c:pt idx="4">
                  <c:v>211.44188158184213</c:v>
                </c:pt>
                <c:pt idx="5">
                  <c:v>211.20079069207682</c:v>
                </c:pt>
                <c:pt idx="6">
                  <c:v>211.08989661785648</c:v>
                </c:pt>
                <c:pt idx="7">
                  <c:v>211.06461144343268</c:v>
                </c:pt>
                <c:pt idx="8">
                  <c:v>210.92121130864538</c:v>
                </c:pt>
                <c:pt idx="9">
                  <c:v>210.52696193824897</c:v>
                </c:pt>
                <c:pt idx="10">
                  <c:v>210.08496631036326</c:v>
                </c:pt>
                <c:pt idx="11">
                  <c:v>209.87178320883407</c:v>
                </c:pt>
                <c:pt idx="12">
                  <c:v>209.98888423954747</c:v>
                </c:pt>
                <c:pt idx="13">
                  <c:v>210.46131074208884</c:v>
                </c:pt>
                <c:pt idx="14">
                  <c:v>210.92540682577749</c:v>
                </c:pt>
                <c:pt idx="15">
                  <c:v>211.29886697295095</c:v>
                </c:pt>
                <c:pt idx="16">
                  <c:v>211.60645264632674</c:v>
                </c:pt>
                <c:pt idx="17">
                  <c:v>211.92610063736782</c:v>
                </c:pt>
                <c:pt idx="18">
                  <c:v>212.19769279751711</c:v>
                </c:pt>
                <c:pt idx="19">
                  <c:v>212.18861285780702</c:v>
                </c:pt>
                <c:pt idx="20">
                  <c:v>211.82961166118781</c:v>
                </c:pt>
                <c:pt idx="21">
                  <c:v>211.20679252359827</c:v>
                </c:pt>
                <c:pt idx="22">
                  <c:v>210.59538350968592</c:v>
                </c:pt>
                <c:pt idx="23">
                  <c:v>210.15407667323723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859-80A0-EAFFDA345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010367"/>
        <c:axId val="1776010847"/>
      </c:lineChart>
      <c:catAx>
        <c:axId val="17760103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10847"/>
        <c:crosses val="autoZero"/>
        <c:auto val="1"/>
        <c:lblAlgn val="ctr"/>
        <c:lblOffset val="100"/>
        <c:noMultiLvlLbl val="0"/>
      </c:catAx>
      <c:valAx>
        <c:axId val="1776010847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10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'A2 SVD'!$E$2</c:f>
              <c:strCache>
                <c:ptCount val="1"/>
                <c:pt idx="0">
                  <c:v>MSFT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'A2 SVD'!$E$3:$E$7</c:f>
              <c:numCache>
                <c:formatCode>_([$$-409]* #,##0.00_);_([$$-409]* \(#,##0.00\);_([$$-409]* "-"??_);_(@_)</c:formatCode>
                <c:ptCount val="5"/>
                <c:pt idx="0">
                  <c:v>510.06</c:v>
                </c:pt>
                <c:pt idx="1">
                  <c:v>505.27</c:v>
                </c:pt>
                <c:pt idx="2">
                  <c:v>505.87</c:v>
                </c:pt>
                <c:pt idx="3">
                  <c:v>510.88</c:v>
                </c:pt>
                <c:pt idx="4">
                  <c:v>513.71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B6-4378-9F98-D31466C7D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0843216"/>
        <c:axId val="2040860496"/>
      </c:lineChart>
      <c:catAx>
        <c:axId val="20408432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860496"/>
        <c:crosses val="autoZero"/>
        <c:auto val="1"/>
        <c:lblAlgn val="ctr"/>
        <c:lblOffset val="100"/>
        <c:noMultiLvlLbl val="0"/>
      </c:catAx>
      <c:valAx>
        <c:axId val="204086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843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'A2 SVD'!$F$2</c:f>
              <c:strCache>
                <c:ptCount val="1"/>
                <c:pt idx="0">
                  <c:v>EMR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'A2 SVD'!$F$3:$F$7</c:f>
              <c:numCache>
                <c:formatCode>_([$$-409]* #,##0.00_);_([$$-409]* \(#,##0.00\);_([$$-409]* "-"??_);_(@_)</c:formatCode>
                <c:ptCount val="5"/>
                <c:pt idx="0">
                  <c:v>142.91</c:v>
                </c:pt>
                <c:pt idx="1">
                  <c:v>144.34</c:v>
                </c:pt>
                <c:pt idx="2">
                  <c:v>146.88</c:v>
                </c:pt>
                <c:pt idx="3">
                  <c:v>146.82</c:v>
                </c:pt>
                <c:pt idx="4">
                  <c:v>149.63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A-4B04-8522-CE46F93C5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0745296"/>
        <c:axId val="2040760176"/>
      </c:lineChart>
      <c:catAx>
        <c:axId val="20407452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760176"/>
        <c:crosses val="autoZero"/>
        <c:auto val="1"/>
        <c:lblAlgn val="ctr"/>
        <c:lblOffset val="100"/>
        <c:noMultiLvlLbl val="0"/>
      </c:catAx>
      <c:valAx>
        <c:axId val="204076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745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AAPL actual and reconstructed values via SVD and 5-day forecasts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'Steps 2-8'!$A$1</c:f>
              <c:strCache>
                <c:ptCount val="1"/>
                <c:pt idx="0">
                  <c:v>AAPL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'Steps 2-8'!$A$2:$A$25</c:f>
              <c:numCache>
                <c:formatCode>_([$$-409]* #,##0.00_);_([$$-409]* \(#,##0.00\);_([$$-409]* "-"??_);_(@_)</c:formatCode>
                <c:ptCount val="24"/>
                <c:pt idx="0">
                  <c:v>201.08</c:v>
                </c:pt>
                <c:pt idx="1">
                  <c:v>205.17</c:v>
                </c:pt>
                <c:pt idx="2">
                  <c:v>207.82</c:v>
                </c:pt>
                <c:pt idx="3">
                  <c:v>212.44</c:v>
                </c:pt>
                <c:pt idx="4">
                  <c:v>213.55</c:v>
                </c:pt>
                <c:pt idx="5">
                  <c:v>209.95</c:v>
                </c:pt>
                <c:pt idx="6">
                  <c:v>210.01</c:v>
                </c:pt>
                <c:pt idx="7">
                  <c:v>211.14</c:v>
                </c:pt>
                <c:pt idx="8">
                  <c:v>212.41</c:v>
                </c:pt>
                <c:pt idx="9">
                  <c:v>211.16</c:v>
                </c:pt>
                <c:pt idx="10">
                  <c:v>208.62</c:v>
                </c:pt>
                <c:pt idx="11">
                  <c:v>209.11</c:v>
                </c:pt>
                <c:pt idx="12">
                  <c:v>210.16</c:v>
                </c:pt>
                <c:pt idx="13">
                  <c:v>210.02</c:v>
                </c:pt>
                <c:pt idx="14">
                  <c:v>211.18</c:v>
                </c:pt>
                <c:pt idx="15">
                  <c:v>212.48</c:v>
                </c:pt>
                <c:pt idx="16">
                  <c:v>214.4</c:v>
                </c:pt>
                <c:pt idx="17">
                  <c:v>214.15</c:v>
                </c:pt>
                <c:pt idx="18">
                  <c:v>213.76</c:v>
                </c:pt>
                <c:pt idx="19">
                  <c:v>213.88</c:v>
                </c:pt>
                <c:pt idx="20">
                  <c:v>214.05</c:v>
                </c:pt>
                <c:pt idx="21">
                  <c:v>211.27</c:v>
                </c:pt>
                <c:pt idx="22">
                  <c:v>209.05</c:v>
                </c:pt>
                <c:pt idx="23">
                  <c:v>207.57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D-46A8-88B3-E75E7AF81BBB}"/>
            </c:ext>
          </c:extLst>
        </c:ser>
        <c:ser>
          <c:idx val="1"/>
          <c:order val="1"/>
          <c:tx>
            <c:strRef>
              <c:f>'Steps 2-8'!$B$1</c:f>
              <c:strCache>
                <c:ptCount val="1"/>
                <c:pt idx="0">
                  <c:v>Reconstruct.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'Steps 2-8'!$B$2:$B$29</c:f>
              <c:numCache>
                <c:formatCode>0.00</c:formatCode>
                <c:ptCount val="28"/>
                <c:pt idx="0">
                  <c:v>206.51056661803673</c:v>
                </c:pt>
                <c:pt idx="1">
                  <c:v>208.25237659053496</c:v>
                </c:pt>
                <c:pt idx="2">
                  <c:v>209.88528863463651</c:v>
                </c:pt>
                <c:pt idx="3">
                  <c:v>211.10847210585953</c:v>
                </c:pt>
                <c:pt idx="4">
                  <c:v>211.44188158184213</c:v>
                </c:pt>
                <c:pt idx="5">
                  <c:v>211.20079069207682</c:v>
                </c:pt>
                <c:pt idx="6">
                  <c:v>211.08989661785648</c:v>
                </c:pt>
                <c:pt idx="7">
                  <c:v>211.06461144343268</c:v>
                </c:pt>
                <c:pt idx="8">
                  <c:v>210.92121130864538</c:v>
                </c:pt>
                <c:pt idx="9">
                  <c:v>210.52696193824897</c:v>
                </c:pt>
                <c:pt idx="10">
                  <c:v>210.08496631036326</c:v>
                </c:pt>
                <c:pt idx="11">
                  <c:v>209.87178320883407</c:v>
                </c:pt>
                <c:pt idx="12">
                  <c:v>209.98888423954747</c:v>
                </c:pt>
                <c:pt idx="13">
                  <c:v>210.46131074208884</c:v>
                </c:pt>
                <c:pt idx="14">
                  <c:v>210.92540682577749</c:v>
                </c:pt>
                <c:pt idx="15">
                  <c:v>211.29886697295095</c:v>
                </c:pt>
                <c:pt idx="16">
                  <c:v>211.60645264632674</c:v>
                </c:pt>
                <c:pt idx="17">
                  <c:v>211.92610063736782</c:v>
                </c:pt>
                <c:pt idx="18">
                  <c:v>212.19769279751711</c:v>
                </c:pt>
                <c:pt idx="19">
                  <c:v>212.18861285780702</c:v>
                </c:pt>
                <c:pt idx="20">
                  <c:v>211.82961166118781</c:v>
                </c:pt>
                <c:pt idx="21">
                  <c:v>211.20679252359827</c:v>
                </c:pt>
                <c:pt idx="22">
                  <c:v>210.59538350968592</c:v>
                </c:pt>
                <c:pt idx="23">
                  <c:v>210.15407667323723</c:v>
                </c:pt>
                <c:pt idx="24">
                  <c:v>209.88815692190443</c:v>
                </c:pt>
                <c:pt idx="25">
                  <c:v>210.05897103097243</c:v>
                </c:pt>
                <c:pt idx="26">
                  <c:v>210.35979615180617</c:v>
                </c:pt>
                <c:pt idx="27">
                  <c:v>210.7140908163239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D-46A8-88B3-E75E7AF81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010367"/>
        <c:axId val="1776010847"/>
      </c:lineChart>
      <c:catAx>
        <c:axId val="17760103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10847"/>
        <c:crosses val="autoZero"/>
        <c:auto val="1"/>
        <c:lblAlgn val="ctr"/>
        <c:lblOffset val="100"/>
        <c:noMultiLvlLbl val="0"/>
      </c:catAx>
      <c:valAx>
        <c:axId val="1776010847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10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Overview!$AK$1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Overview!$AK$2:$AK$25</c:f>
              <c:numCache>
                <c:formatCode>0.00</c:formatCode>
                <c:ptCount val="2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10-4E88-BF81-2C42DAC66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2007823"/>
        <c:axId val="2009488367"/>
      </c:lineChart>
      <c:catAx>
        <c:axId val="20120078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488367"/>
        <c:crosses val="autoZero"/>
        <c:auto val="1"/>
        <c:lblAlgn val="ctr"/>
        <c:lblOffset val="100"/>
        <c:noMultiLvlLbl val="0"/>
      </c:catAx>
      <c:valAx>
        <c:axId val="2009488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2007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AAPL actual and reconstructed values via SVD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'SSA Alt Coeff'!$A$1</c:f>
              <c:strCache>
                <c:ptCount val="1"/>
                <c:pt idx="0">
                  <c:v>AAPL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'SSA Alt Coeff'!$A$2:$A$25</c:f>
              <c:numCache>
                <c:formatCode>_([$$-409]* #,##0.00_);_([$$-409]* \(#,##0.00\);_([$$-409]* "-"??_);_(@_)</c:formatCode>
                <c:ptCount val="24"/>
                <c:pt idx="0">
                  <c:v>201.08</c:v>
                </c:pt>
                <c:pt idx="1">
                  <c:v>205.17</c:v>
                </c:pt>
                <c:pt idx="2">
                  <c:v>207.82</c:v>
                </c:pt>
                <c:pt idx="3">
                  <c:v>212.44</c:v>
                </c:pt>
                <c:pt idx="4">
                  <c:v>213.55</c:v>
                </c:pt>
                <c:pt idx="5">
                  <c:v>209.95</c:v>
                </c:pt>
                <c:pt idx="6">
                  <c:v>210.01</c:v>
                </c:pt>
                <c:pt idx="7">
                  <c:v>211.14</c:v>
                </c:pt>
                <c:pt idx="8">
                  <c:v>212.41</c:v>
                </c:pt>
                <c:pt idx="9">
                  <c:v>211.16</c:v>
                </c:pt>
                <c:pt idx="10">
                  <c:v>208.62</c:v>
                </c:pt>
                <c:pt idx="11">
                  <c:v>209.11</c:v>
                </c:pt>
                <c:pt idx="12">
                  <c:v>210.16</c:v>
                </c:pt>
                <c:pt idx="13">
                  <c:v>210.02</c:v>
                </c:pt>
                <c:pt idx="14">
                  <c:v>211.18</c:v>
                </c:pt>
                <c:pt idx="15">
                  <c:v>212.48</c:v>
                </c:pt>
                <c:pt idx="16">
                  <c:v>214.4</c:v>
                </c:pt>
                <c:pt idx="17">
                  <c:v>214.15</c:v>
                </c:pt>
                <c:pt idx="18">
                  <c:v>213.76</c:v>
                </c:pt>
                <c:pt idx="19">
                  <c:v>213.88</c:v>
                </c:pt>
                <c:pt idx="20">
                  <c:v>214.05</c:v>
                </c:pt>
                <c:pt idx="21">
                  <c:v>211.27</c:v>
                </c:pt>
                <c:pt idx="22">
                  <c:v>209.05</c:v>
                </c:pt>
                <c:pt idx="23">
                  <c:v>207.57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07-4099-B839-5CB542A9C762}"/>
            </c:ext>
          </c:extLst>
        </c:ser>
        <c:ser>
          <c:idx val="1"/>
          <c:order val="1"/>
          <c:tx>
            <c:strRef>
              <c:f>'SSA Alt Coeff'!$B$1</c:f>
              <c:strCache>
                <c:ptCount val="1"/>
                <c:pt idx="0">
                  <c:v>Reconstruct.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'SSA Alt Coeff'!$B$2:$B$25</c:f>
              <c:numCache>
                <c:formatCode>0.00</c:formatCode>
                <c:ptCount val="24"/>
                <c:pt idx="0">
                  <c:v>206.51056661803673</c:v>
                </c:pt>
                <c:pt idx="1">
                  <c:v>208.25237659053496</c:v>
                </c:pt>
                <c:pt idx="2">
                  <c:v>209.88528863463651</c:v>
                </c:pt>
                <c:pt idx="3">
                  <c:v>211.10847210585953</c:v>
                </c:pt>
                <c:pt idx="4">
                  <c:v>211.44188158184213</c:v>
                </c:pt>
                <c:pt idx="5">
                  <c:v>211.20079069207682</c:v>
                </c:pt>
                <c:pt idx="6">
                  <c:v>211.08989661785648</c:v>
                </c:pt>
                <c:pt idx="7">
                  <c:v>211.06461144343268</c:v>
                </c:pt>
                <c:pt idx="8">
                  <c:v>210.92121130864538</c:v>
                </c:pt>
                <c:pt idx="9">
                  <c:v>210.52696193824897</c:v>
                </c:pt>
                <c:pt idx="10">
                  <c:v>210.08496631036326</c:v>
                </c:pt>
                <c:pt idx="11">
                  <c:v>209.87178320883407</c:v>
                </c:pt>
                <c:pt idx="12">
                  <c:v>209.98888423954747</c:v>
                </c:pt>
                <c:pt idx="13">
                  <c:v>210.46131074208884</c:v>
                </c:pt>
                <c:pt idx="14">
                  <c:v>210.92540682577749</c:v>
                </c:pt>
                <c:pt idx="15">
                  <c:v>211.29886697295095</c:v>
                </c:pt>
                <c:pt idx="16">
                  <c:v>211.60645264632674</c:v>
                </c:pt>
                <c:pt idx="17">
                  <c:v>211.92610063736782</c:v>
                </c:pt>
                <c:pt idx="18">
                  <c:v>212.19769279751711</c:v>
                </c:pt>
                <c:pt idx="19">
                  <c:v>212.18861285780702</c:v>
                </c:pt>
                <c:pt idx="20">
                  <c:v>211.82961166118781</c:v>
                </c:pt>
                <c:pt idx="21">
                  <c:v>211.20679252359827</c:v>
                </c:pt>
                <c:pt idx="22">
                  <c:v>210.59538350968592</c:v>
                </c:pt>
                <c:pt idx="23">
                  <c:v>210.15407667323723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7-4099-B839-5CB542A9C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010367"/>
        <c:axId val="1776010847"/>
      </c:lineChart>
      <c:catAx>
        <c:axId val="17760103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10847"/>
        <c:crosses val="autoZero"/>
        <c:auto val="1"/>
        <c:lblAlgn val="ctr"/>
        <c:lblOffset val="100"/>
        <c:noMultiLvlLbl val="0"/>
      </c:catAx>
      <c:valAx>
        <c:axId val="1776010847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10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AAPL actual and reconstructed values via SVD and 5-day forecasts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'SSA Alt Coeff'!$A$1</c:f>
              <c:strCache>
                <c:ptCount val="1"/>
                <c:pt idx="0">
                  <c:v>AAPL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'SSA Alt Coeff'!$A$2:$A$25</c:f>
              <c:numCache>
                <c:formatCode>_([$$-409]* #,##0.00_);_([$$-409]* \(#,##0.00\);_([$$-409]* "-"??_);_(@_)</c:formatCode>
                <c:ptCount val="24"/>
                <c:pt idx="0">
                  <c:v>201.08</c:v>
                </c:pt>
                <c:pt idx="1">
                  <c:v>205.17</c:v>
                </c:pt>
                <c:pt idx="2">
                  <c:v>207.82</c:v>
                </c:pt>
                <c:pt idx="3">
                  <c:v>212.44</c:v>
                </c:pt>
                <c:pt idx="4">
                  <c:v>213.55</c:v>
                </c:pt>
                <c:pt idx="5">
                  <c:v>209.95</c:v>
                </c:pt>
                <c:pt idx="6">
                  <c:v>210.01</c:v>
                </c:pt>
                <c:pt idx="7">
                  <c:v>211.14</c:v>
                </c:pt>
                <c:pt idx="8">
                  <c:v>212.41</c:v>
                </c:pt>
                <c:pt idx="9">
                  <c:v>211.16</c:v>
                </c:pt>
                <c:pt idx="10">
                  <c:v>208.62</c:v>
                </c:pt>
                <c:pt idx="11">
                  <c:v>209.11</c:v>
                </c:pt>
                <c:pt idx="12">
                  <c:v>210.16</c:v>
                </c:pt>
                <c:pt idx="13">
                  <c:v>210.02</c:v>
                </c:pt>
                <c:pt idx="14">
                  <c:v>211.18</c:v>
                </c:pt>
                <c:pt idx="15">
                  <c:v>212.48</c:v>
                </c:pt>
                <c:pt idx="16">
                  <c:v>214.4</c:v>
                </c:pt>
                <c:pt idx="17">
                  <c:v>214.15</c:v>
                </c:pt>
                <c:pt idx="18">
                  <c:v>213.76</c:v>
                </c:pt>
                <c:pt idx="19">
                  <c:v>213.88</c:v>
                </c:pt>
                <c:pt idx="20">
                  <c:v>214.05</c:v>
                </c:pt>
                <c:pt idx="21">
                  <c:v>211.27</c:v>
                </c:pt>
                <c:pt idx="22">
                  <c:v>209.05</c:v>
                </c:pt>
                <c:pt idx="23">
                  <c:v>207.57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A5-4725-8CE7-0838FFC6AF5D}"/>
            </c:ext>
          </c:extLst>
        </c:ser>
        <c:ser>
          <c:idx val="1"/>
          <c:order val="1"/>
          <c:tx>
            <c:strRef>
              <c:f>'SSA Alt Coeff'!$B$1</c:f>
              <c:strCache>
                <c:ptCount val="1"/>
                <c:pt idx="0">
                  <c:v>Reconstruct.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'SSA Alt Coeff'!$B$2:$B$29</c:f>
              <c:numCache>
                <c:formatCode>0.00</c:formatCode>
                <c:ptCount val="28"/>
                <c:pt idx="0">
                  <c:v>206.51056661803673</c:v>
                </c:pt>
                <c:pt idx="1">
                  <c:v>208.25237659053496</c:v>
                </c:pt>
                <c:pt idx="2">
                  <c:v>209.88528863463651</c:v>
                </c:pt>
                <c:pt idx="3">
                  <c:v>211.10847210585953</c:v>
                </c:pt>
                <c:pt idx="4">
                  <c:v>211.44188158184213</c:v>
                </c:pt>
                <c:pt idx="5">
                  <c:v>211.20079069207682</c:v>
                </c:pt>
                <c:pt idx="6">
                  <c:v>211.08989661785648</c:v>
                </c:pt>
                <c:pt idx="7">
                  <c:v>211.06461144343268</c:v>
                </c:pt>
                <c:pt idx="8">
                  <c:v>210.92121130864538</c:v>
                </c:pt>
                <c:pt idx="9">
                  <c:v>210.52696193824897</c:v>
                </c:pt>
                <c:pt idx="10">
                  <c:v>210.08496631036326</c:v>
                </c:pt>
                <c:pt idx="11">
                  <c:v>209.87178320883407</c:v>
                </c:pt>
                <c:pt idx="12">
                  <c:v>209.98888423954747</c:v>
                </c:pt>
                <c:pt idx="13">
                  <c:v>210.46131074208884</c:v>
                </c:pt>
                <c:pt idx="14">
                  <c:v>210.92540682577749</c:v>
                </c:pt>
                <c:pt idx="15">
                  <c:v>211.29886697295095</c:v>
                </c:pt>
                <c:pt idx="16">
                  <c:v>211.60645264632674</c:v>
                </c:pt>
                <c:pt idx="17">
                  <c:v>211.92610063736782</c:v>
                </c:pt>
                <c:pt idx="18">
                  <c:v>212.19769279751711</c:v>
                </c:pt>
                <c:pt idx="19">
                  <c:v>212.18861285780702</c:v>
                </c:pt>
                <c:pt idx="20">
                  <c:v>211.82961166118781</c:v>
                </c:pt>
                <c:pt idx="21">
                  <c:v>211.20679252359827</c:v>
                </c:pt>
                <c:pt idx="22">
                  <c:v>210.59538350968592</c:v>
                </c:pt>
                <c:pt idx="23">
                  <c:v>210.15407667323723</c:v>
                </c:pt>
                <c:pt idx="24">
                  <c:v>209.92171525281447</c:v>
                </c:pt>
                <c:pt idx="25">
                  <c:v>209.85626563095269</c:v>
                </c:pt>
                <c:pt idx="26">
                  <c:v>209.97903737322153</c:v>
                </c:pt>
                <c:pt idx="27">
                  <c:v>210.38441974027847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A5-4725-8CE7-0838FFC6A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010367"/>
        <c:axId val="1776010847"/>
      </c:lineChart>
      <c:catAx>
        <c:axId val="177601036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10847"/>
        <c:crosses val="autoZero"/>
        <c:auto val="1"/>
        <c:lblAlgn val="ctr"/>
        <c:lblOffset val="100"/>
        <c:noMultiLvlLbl val="0"/>
      </c:catAx>
      <c:valAx>
        <c:axId val="1776010847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6010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Overview!$AK$1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Overview!$AK$2:$AK$25</c:f>
              <c:numCache>
                <c:formatCode>0.00</c:formatCode>
                <c:ptCount val="2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E8-4719-81C4-31EA84A8A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2007823"/>
        <c:axId val="2009488367"/>
      </c:lineChart>
      <c:catAx>
        <c:axId val="201200782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488367"/>
        <c:crosses val="autoZero"/>
        <c:auto val="1"/>
        <c:lblAlgn val="ctr"/>
        <c:lblOffset val="100"/>
        <c:noMultiLvlLbl val="0"/>
      </c:catAx>
      <c:valAx>
        <c:axId val="20094883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2007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'A2 SVD'!$B$2</c:f>
              <c:strCache>
                <c:ptCount val="1"/>
                <c:pt idx="0">
                  <c:v>ORCL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'A2 SVD'!$B$3:$B$7</c:f>
              <c:numCache>
                <c:formatCode>_([$$-409]* #,##0.00_);_([$$-409]* \(#,##0.00\);_([$$-409]* "-"??_);_(@_)</c:formatCode>
                <c:ptCount val="5"/>
                <c:pt idx="0">
                  <c:v>243.54</c:v>
                </c:pt>
                <c:pt idx="1">
                  <c:v>238.11</c:v>
                </c:pt>
                <c:pt idx="2">
                  <c:v>241.9</c:v>
                </c:pt>
                <c:pt idx="3">
                  <c:v>242.83</c:v>
                </c:pt>
                <c:pt idx="4">
                  <c:v>245.12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1-4EAD-939D-0798EAC9B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0834096"/>
        <c:axId val="2040834576"/>
      </c:lineChart>
      <c:catAx>
        <c:axId val="20408340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834576"/>
        <c:crosses val="autoZero"/>
        <c:auto val="1"/>
        <c:lblAlgn val="ctr"/>
        <c:lblOffset val="100"/>
        <c:noMultiLvlLbl val="0"/>
      </c:catAx>
      <c:valAx>
        <c:axId val="204083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834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'A2 SVD'!$C$2</c:f>
              <c:strCache>
                <c:ptCount val="1"/>
                <c:pt idx="0">
                  <c:v>PFE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'A2 SVD'!$C$3:$C$7</c:f>
              <c:numCache>
                <c:formatCode>_([$$-409]* #,##0.00_);_([$$-409]* \(#,##0.00\);_([$$-409]* "-"??_);_(@_)</c:formatCode>
                <c:ptCount val="5"/>
                <c:pt idx="0">
                  <c:v>24.26</c:v>
                </c:pt>
                <c:pt idx="1">
                  <c:v>25.14</c:v>
                </c:pt>
                <c:pt idx="2">
                  <c:v>25.36</c:v>
                </c:pt>
                <c:pt idx="3">
                  <c:v>25.35</c:v>
                </c:pt>
                <c:pt idx="4">
                  <c:v>24.79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D9-4F76-874C-B00662BF6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0845136"/>
        <c:axId val="2040845616"/>
      </c:lineChart>
      <c:catAx>
        <c:axId val="204084513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845616"/>
        <c:crosses val="autoZero"/>
        <c:auto val="1"/>
        <c:lblAlgn val="ctr"/>
        <c:lblOffset val="100"/>
        <c:noMultiLvlLbl val="0"/>
      </c:catAx>
      <c:valAx>
        <c:axId val="204084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84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'A2 SVD'!$D$2</c:f>
              <c:strCache>
                <c:ptCount val="1"/>
                <c:pt idx="0">
                  <c:v>BIO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'A2 SVD'!$D$3:$D$7</c:f>
              <c:numCache>
                <c:formatCode>_([$$-409]* #,##0.00_);_([$$-409]* \(#,##0.00\);_([$$-409]* "-"??_);_(@_)</c:formatCode>
                <c:ptCount val="5"/>
                <c:pt idx="0">
                  <c:v>244.25</c:v>
                </c:pt>
                <c:pt idx="1">
                  <c:v>245.47</c:v>
                </c:pt>
                <c:pt idx="2">
                  <c:v>257.07</c:v>
                </c:pt>
                <c:pt idx="3">
                  <c:v>262.06</c:v>
                </c:pt>
                <c:pt idx="4">
                  <c:v>264.19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A-433B-8558-35E135F95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0839856"/>
        <c:axId val="2040841776"/>
      </c:lineChart>
      <c:catAx>
        <c:axId val="2040839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841776"/>
        <c:crosses val="autoZero"/>
        <c:auto val="1"/>
        <c:lblAlgn val="ctr"/>
        <c:lblOffset val="100"/>
        <c:noMultiLvlLbl val="0"/>
      </c:catAx>
      <c:valAx>
        <c:axId val="204084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[$$-409]* #,##0.00_);_([$$-409]* \(#,##0.00\);_([$$-409]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0839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247650</xdr:colOff>
      <xdr:row>4</xdr:row>
      <xdr:rowOff>161925</xdr:rowOff>
    </xdr:from>
    <xdr:to>
      <xdr:col>11</xdr:col>
      <xdr:colOff>523875</xdr:colOff>
      <xdr:row>9</xdr:row>
      <xdr:rowOff>9525</xdr:rowOff>
    </xdr:to>
    <xdr:sp macro="" textlink="">
      <xdr:nvSpPr>
        <xdr:cNvPr id="15" name="Oval 14">
          <a:extLst>
            <a:ext uri="{FF2B5EF4-FFF2-40B4-BE49-F238E27FC236}">
              <a16:creationId xmlns:a16="http://schemas.microsoft.com/office/drawing/2014/main" id="{6C20DB21-F856-463D-B0BF-4DA5B1FECF0E}"/>
            </a:ext>
          </a:extLst>
        </xdr:cNvPr>
        <xdr:cNvSpPr/>
      </xdr:nvSpPr>
      <xdr:spPr>
        <a:xfrm>
          <a:off x="6524625" y="923925"/>
          <a:ext cx="838200" cy="800100"/>
        </a:xfrm>
        <a:prstGeom prst="ellipse">
          <a:avLst/>
        </a:prstGeom>
        <a:solidFill>
          <a:schemeClr val="bg2">
            <a:lumMod val="75000"/>
            <a:alpha val="30000"/>
          </a:schemeClr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3200">
              <a:solidFill>
                <a:schemeClr val="tx1"/>
              </a:solidFill>
            </a:rPr>
            <a:t> 1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371475</xdr:colOff>
      <xdr:row>5</xdr:row>
      <xdr:rowOff>28575</xdr:rowOff>
    </xdr:from>
    <xdr:to>
      <xdr:col>25</xdr:col>
      <xdr:colOff>9525</xdr:colOff>
      <xdr:row>9</xdr:row>
      <xdr:rowOff>66675</xdr:rowOff>
    </xdr:to>
    <xdr:sp macro="" textlink="">
      <xdr:nvSpPr>
        <xdr:cNvPr id="16" name="Oval 15">
          <a:extLst>
            <a:ext uri="{FF2B5EF4-FFF2-40B4-BE49-F238E27FC236}">
              <a16:creationId xmlns:a16="http://schemas.microsoft.com/office/drawing/2014/main" id="{7BA84307-3D81-4F2B-9BE2-B5B7DF4FCDD4}"/>
            </a:ext>
          </a:extLst>
        </xdr:cNvPr>
        <xdr:cNvSpPr/>
      </xdr:nvSpPr>
      <xdr:spPr>
        <a:xfrm>
          <a:off x="14099381" y="981075"/>
          <a:ext cx="828675" cy="800100"/>
        </a:xfrm>
        <a:prstGeom prst="ellipse">
          <a:avLst/>
        </a:prstGeom>
        <a:solidFill>
          <a:schemeClr val="bg2">
            <a:lumMod val="75000"/>
            <a:alpha val="30000"/>
          </a:schemeClr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3200">
              <a:solidFill>
                <a:schemeClr val="tx1"/>
              </a:solidFill>
            </a:rPr>
            <a:t> 2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428625</xdr:colOff>
      <xdr:row>34</xdr:row>
      <xdr:rowOff>66675</xdr:rowOff>
    </xdr:from>
    <xdr:to>
      <xdr:col>25</xdr:col>
      <xdr:colOff>66675</xdr:colOff>
      <xdr:row>38</xdr:row>
      <xdr:rowOff>104775</xdr:rowOff>
    </xdr:to>
    <xdr:sp macro="" textlink="">
      <xdr:nvSpPr>
        <xdr:cNvPr id="17" name="Oval 16">
          <a:extLst>
            <a:ext uri="{FF2B5EF4-FFF2-40B4-BE49-F238E27FC236}">
              <a16:creationId xmlns:a16="http://schemas.microsoft.com/office/drawing/2014/main" id="{C067F631-458A-48B9-B90A-50E49763D8F6}"/>
            </a:ext>
          </a:extLst>
        </xdr:cNvPr>
        <xdr:cNvSpPr/>
      </xdr:nvSpPr>
      <xdr:spPr>
        <a:xfrm>
          <a:off x="14156531" y="6543675"/>
          <a:ext cx="828675" cy="800100"/>
        </a:xfrm>
        <a:prstGeom prst="ellipse">
          <a:avLst/>
        </a:prstGeom>
        <a:solidFill>
          <a:schemeClr val="bg2">
            <a:lumMod val="75000"/>
            <a:alpha val="30000"/>
          </a:schemeClr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3200">
              <a:solidFill>
                <a:schemeClr val="tx1"/>
              </a:solidFill>
            </a:rPr>
            <a:t> 2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400050</xdr:colOff>
      <xdr:row>20</xdr:row>
      <xdr:rowOff>19050</xdr:rowOff>
    </xdr:from>
    <xdr:to>
      <xdr:col>25</xdr:col>
      <xdr:colOff>38100</xdr:colOff>
      <xdr:row>24</xdr:row>
      <xdr:rowOff>57150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70DA199E-274D-4871-A282-52FFDBD08198}"/>
            </a:ext>
          </a:extLst>
        </xdr:cNvPr>
        <xdr:cNvSpPr/>
      </xdr:nvSpPr>
      <xdr:spPr>
        <a:xfrm>
          <a:off x="14127956" y="3829050"/>
          <a:ext cx="828675" cy="800100"/>
        </a:xfrm>
        <a:prstGeom prst="ellipse">
          <a:avLst/>
        </a:prstGeom>
        <a:solidFill>
          <a:schemeClr val="bg2">
            <a:lumMod val="75000"/>
            <a:alpha val="30000"/>
          </a:schemeClr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3200">
              <a:solidFill>
                <a:schemeClr val="tx1"/>
              </a:solidFill>
            </a:rPr>
            <a:t> 2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247650</xdr:colOff>
      <xdr:row>19</xdr:row>
      <xdr:rowOff>28575</xdr:rowOff>
    </xdr:from>
    <xdr:to>
      <xdr:col>11</xdr:col>
      <xdr:colOff>523875</xdr:colOff>
      <xdr:row>23</xdr:row>
      <xdr:rowOff>66675</xdr:rowOff>
    </xdr:to>
    <xdr:sp macro="" textlink="">
      <xdr:nvSpPr>
        <xdr:cNvPr id="19" name="Oval 18">
          <a:extLst>
            <a:ext uri="{FF2B5EF4-FFF2-40B4-BE49-F238E27FC236}">
              <a16:creationId xmlns:a16="http://schemas.microsoft.com/office/drawing/2014/main" id="{1A4E9015-E0AD-41EE-8B67-F429187D29BD}"/>
            </a:ext>
          </a:extLst>
        </xdr:cNvPr>
        <xdr:cNvSpPr/>
      </xdr:nvSpPr>
      <xdr:spPr>
        <a:xfrm>
          <a:off x="6524625" y="3648075"/>
          <a:ext cx="838200" cy="800100"/>
        </a:xfrm>
        <a:prstGeom prst="ellipse">
          <a:avLst/>
        </a:prstGeom>
        <a:solidFill>
          <a:schemeClr val="bg2">
            <a:lumMod val="75000"/>
            <a:alpha val="30000"/>
          </a:schemeClr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3200">
              <a:solidFill>
                <a:schemeClr val="tx1"/>
              </a:solidFill>
            </a:rPr>
            <a:t> 3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571500</xdr:colOff>
      <xdr:row>8</xdr:row>
      <xdr:rowOff>76200</xdr:rowOff>
    </xdr:from>
    <xdr:to>
      <xdr:col>3</xdr:col>
      <xdr:colOff>714375</xdr:colOff>
      <xdr:row>12</xdr:row>
      <xdr:rowOff>114300</xdr:rowOff>
    </xdr:to>
    <xdr:sp macro="" textlink="">
      <xdr:nvSpPr>
        <xdr:cNvPr id="20" name="Oval 19">
          <a:extLst>
            <a:ext uri="{FF2B5EF4-FFF2-40B4-BE49-F238E27FC236}">
              <a16:creationId xmlns:a16="http://schemas.microsoft.com/office/drawing/2014/main" id="{BD94B922-7B29-401C-8039-3D0546220F92}"/>
            </a:ext>
          </a:extLst>
        </xdr:cNvPr>
        <xdr:cNvSpPr/>
      </xdr:nvSpPr>
      <xdr:spPr>
        <a:xfrm>
          <a:off x="1943100" y="1600200"/>
          <a:ext cx="838200" cy="800100"/>
        </a:xfrm>
        <a:prstGeom prst="ellipse">
          <a:avLst/>
        </a:prstGeom>
        <a:solidFill>
          <a:schemeClr val="bg2">
            <a:lumMod val="75000"/>
            <a:alpha val="30000"/>
          </a:schemeClr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3200">
              <a:solidFill>
                <a:schemeClr val="tx1"/>
              </a:solidFill>
            </a:rPr>
            <a:t> 4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323850</xdr:colOff>
      <xdr:row>33</xdr:row>
      <xdr:rowOff>133350</xdr:rowOff>
    </xdr:from>
    <xdr:to>
      <xdr:col>5</xdr:col>
      <xdr:colOff>742950</xdr:colOff>
      <xdr:row>37</xdr:row>
      <xdr:rowOff>171450</xdr:rowOff>
    </xdr:to>
    <xdr:sp macro="" textlink="">
      <xdr:nvSpPr>
        <xdr:cNvPr id="21" name="Oval 20">
          <a:extLst>
            <a:ext uri="{FF2B5EF4-FFF2-40B4-BE49-F238E27FC236}">
              <a16:creationId xmlns:a16="http://schemas.microsoft.com/office/drawing/2014/main" id="{AFDDE27C-E714-43E2-9E04-BFED1934E8DB}"/>
            </a:ext>
          </a:extLst>
        </xdr:cNvPr>
        <xdr:cNvSpPr/>
      </xdr:nvSpPr>
      <xdr:spPr>
        <a:xfrm>
          <a:off x="3162300" y="6419850"/>
          <a:ext cx="838200" cy="800100"/>
        </a:xfrm>
        <a:prstGeom prst="ellipse">
          <a:avLst/>
        </a:prstGeom>
        <a:solidFill>
          <a:schemeClr val="bg2">
            <a:lumMod val="75000"/>
            <a:alpha val="30000"/>
          </a:schemeClr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3200">
              <a:solidFill>
                <a:schemeClr val="tx1"/>
              </a:solidFill>
            </a:rPr>
            <a:t> 5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247650</xdr:colOff>
      <xdr:row>33</xdr:row>
      <xdr:rowOff>171450</xdr:rowOff>
    </xdr:from>
    <xdr:to>
      <xdr:col>11</xdr:col>
      <xdr:colOff>523875</xdr:colOff>
      <xdr:row>38</xdr:row>
      <xdr:rowOff>19050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E591CFFC-E6CB-4011-A4C1-4138E7E8D8D3}"/>
            </a:ext>
          </a:extLst>
        </xdr:cNvPr>
        <xdr:cNvSpPr/>
      </xdr:nvSpPr>
      <xdr:spPr>
        <a:xfrm>
          <a:off x="6524625" y="6457950"/>
          <a:ext cx="838200" cy="800100"/>
        </a:xfrm>
        <a:prstGeom prst="ellipse">
          <a:avLst/>
        </a:prstGeom>
        <a:solidFill>
          <a:schemeClr val="bg2">
            <a:lumMod val="75000"/>
            <a:alpha val="30000"/>
          </a:schemeClr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3200">
              <a:solidFill>
                <a:schemeClr val="tx1"/>
              </a:solidFill>
            </a:rPr>
            <a:t> 6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619125</xdr:colOff>
      <xdr:row>33</xdr:row>
      <xdr:rowOff>142875</xdr:rowOff>
    </xdr:from>
    <xdr:to>
      <xdr:col>3</xdr:col>
      <xdr:colOff>762000</xdr:colOff>
      <xdr:row>37</xdr:row>
      <xdr:rowOff>180975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B697A1FF-4A2A-4F5C-AC7C-E8F5D0D94781}"/>
            </a:ext>
          </a:extLst>
        </xdr:cNvPr>
        <xdr:cNvSpPr/>
      </xdr:nvSpPr>
      <xdr:spPr>
        <a:xfrm>
          <a:off x="1990725" y="6429375"/>
          <a:ext cx="838200" cy="800100"/>
        </a:xfrm>
        <a:prstGeom prst="ellipse">
          <a:avLst/>
        </a:prstGeom>
        <a:solidFill>
          <a:schemeClr val="bg2">
            <a:lumMod val="75000"/>
            <a:alpha val="30000"/>
          </a:schemeClr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3200">
              <a:solidFill>
                <a:schemeClr val="tx1"/>
              </a:solidFill>
            </a:rPr>
            <a:t> 7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419100</xdr:colOff>
      <xdr:row>24</xdr:row>
      <xdr:rowOff>114300</xdr:rowOff>
    </xdr:from>
    <xdr:to>
      <xdr:col>1</xdr:col>
      <xdr:colOff>647700</xdr:colOff>
      <xdr:row>28</xdr:row>
      <xdr:rowOff>152400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EC2E9D8E-59A5-4453-8AA4-D50282C4FCEA}"/>
            </a:ext>
          </a:extLst>
        </xdr:cNvPr>
        <xdr:cNvSpPr/>
      </xdr:nvSpPr>
      <xdr:spPr>
        <a:xfrm>
          <a:off x="419100" y="4686300"/>
          <a:ext cx="838200" cy="800100"/>
        </a:xfrm>
        <a:prstGeom prst="ellipse">
          <a:avLst/>
        </a:prstGeom>
        <a:solidFill>
          <a:schemeClr val="bg2">
            <a:lumMod val="75000"/>
            <a:alpha val="30000"/>
          </a:schemeClr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3200">
              <a:solidFill>
                <a:schemeClr val="tx1"/>
              </a:solidFill>
            </a:rPr>
            <a:t> 8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561975</xdr:colOff>
      <xdr:row>24</xdr:row>
      <xdr:rowOff>95250</xdr:rowOff>
    </xdr:from>
    <xdr:to>
      <xdr:col>3</xdr:col>
      <xdr:colOff>704850</xdr:colOff>
      <xdr:row>28</xdr:row>
      <xdr:rowOff>133350</xdr:rowOff>
    </xdr:to>
    <xdr:sp macro="" textlink="">
      <xdr:nvSpPr>
        <xdr:cNvPr id="25" name="Oval 24">
          <a:extLst>
            <a:ext uri="{FF2B5EF4-FFF2-40B4-BE49-F238E27FC236}">
              <a16:creationId xmlns:a16="http://schemas.microsoft.com/office/drawing/2014/main" id="{B7E257EC-0E47-492C-9664-75D65A572810}"/>
            </a:ext>
          </a:extLst>
        </xdr:cNvPr>
        <xdr:cNvSpPr/>
      </xdr:nvSpPr>
      <xdr:spPr>
        <a:xfrm>
          <a:off x="1933575" y="4667250"/>
          <a:ext cx="838200" cy="800100"/>
        </a:xfrm>
        <a:prstGeom prst="ellipse">
          <a:avLst/>
        </a:prstGeom>
        <a:solidFill>
          <a:schemeClr val="bg2">
            <a:lumMod val="75000"/>
            <a:alpha val="30000"/>
          </a:schemeClr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3200">
              <a:solidFill>
                <a:schemeClr val="tx1"/>
              </a:solidFill>
            </a:rPr>
            <a:t> 8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708025</xdr:colOff>
      <xdr:row>2</xdr:row>
      <xdr:rowOff>95250</xdr:rowOff>
    </xdr:from>
    <xdr:to>
      <xdr:col>3</xdr:col>
      <xdr:colOff>73025</xdr:colOff>
      <xdr:row>6</xdr:row>
      <xdr:rowOff>120650</xdr:rowOff>
    </xdr:to>
    <xdr:sp macro="" textlink="">
      <xdr:nvSpPr>
        <xdr:cNvPr id="26" name="Oval 25">
          <a:extLst>
            <a:ext uri="{FF2B5EF4-FFF2-40B4-BE49-F238E27FC236}">
              <a16:creationId xmlns:a16="http://schemas.microsoft.com/office/drawing/2014/main" id="{7CE3C5AD-F2C4-47D6-86CC-F2BAB7F35701}"/>
            </a:ext>
          </a:extLst>
        </xdr:cNvPr>
        <xdr:cNvSpPr/>
      </xdr:nvSpPr>
      <xdr:spPr>
        <a:xfrm>
          <a:off x="1419225" y="450850"/>
          <a:ext cx="863600" cy="736600"/>
        </a:xfrm>
        <a:prstGeom prst="ellipse">
          <a:avLst/>
        </a:prstGeom>
        <a:solidFill>
          <a:schemeClr val="bg2">
            <a:lumMod val="75000"/>
            <a:alpha val="30000"/>
          </a:schemeClr>
        </a:solidFill>
        <a:ln w="762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3200">
              <a:solidFill>
                <a:schemeClr val="tx1"/>
              </a:solidFill>
            </a:rPr>
            <a:t> 0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43</xdr:row>
      <xdr:rowOff>38100</xdr:rowOff>
    </xdr:from>
    <xdr:to>
      <xdr:col>13</xdr:col>
      <xdr:colOff>390525</xdr:colOff>
      <xdr:row>57</xdr:row>
      <xdr:rowOff>114300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FB2CBDBA-E15B-4205-89D3-B1E319980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43</xdr:row>
      <xdr:rowOff>0</xdr:rowOff>
    </xdr:from>
    <xdr:to>
      <xdr:col>23</xdr:col>
      <xdr:colOff>438150</xdr:colOff>
      <xdr:row>57</xdr:row>
      <xdr:rowOff>76200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1FCD04F6-76CF-40E4-9BC2-AC54B8913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26</xdr:row>
      <xdr:rowOff>47625</xdr:rowOff>
    </xdr:from>
    <xdr:to>
      <xdr:col>42</xdr:col>
      <xdr:colOff>161925</xdr:colOff>
      <xdr:row>40</xdr:row>
      <xdr:rowOff>123825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124E986A-41D5-4FF4-A9B2-90FCC23A4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43</xdr:row>
      <xdr:rowOff>38100</xdr:rowOff>
    </xdr:from>
    <xdr:to>
      <xdr:col>13</xdr:col>
      <xdr:colOff>390525</xdr:colOff>
      <xdr:row>57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15B4C6-C63E-4CFD-ABDB-6D53B3A07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43</xdr:row>
      <xdr:rowOff>0</xdr:rowOff>
    </xdr:from>
    <xdr:to>
      <xdr:col>23</xdr:col>
      <xdr:colOff>438150</xdr:colOff>
      <xdr:row>57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8C4BC26-56E4-414C-84E8-DE28BF719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26</xdr:row>
      <xdr:rowOff>47625</xdr:rowOff>
    </xdr:from>
    <xdr:to>
      <xdr:col>42</xdr:col>
      <xdr:colOff>161925</xdr:colOff>
      <xdr:row>40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512A76A-DBAA-402B-B7EA-F55E97A9E3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180975</xdr:rowOff>
    </xdr:from>
    <xdr:to>
      <xdr:col>3</xdr:col>
      <xdr:colOff>28575</xdr:colOff>
      <xdr:row>15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86112F-F2E6-4CBA-BD31-97A45E831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85725</xdr:colOff>
      <xdr:row>9</xdr:row>
      <xdr:rowOff>9525</xdr:rowOff>
    </xdr:from>
    <xdr:to>
      <xdr:col>6</xdr:col>
      <xdr:colOff>238125</xdr:colOff>
      <xdr:row>15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DA617-7E2E-469D-8B84-2FE2B80F1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</xdr:row>
      <xdr:rowOff>57150</xdr:rowOff>
    </xdr:from>
    <xdr:to>
      <xdr:col>3</xdr:col>
      <xdr:colOff>28575</xdr:colOff>
      <xdr:row>21</xdr:row>
      <xdr:rowOff>104775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EA7D781-883C-4735-87CB-27E5E9E93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76200</xdr:colOff>
      <xdr:row>15</xdr:row>
      <xdr:rowOff>85725</xdr:rowOff>
    </xdr:from>
    <xdr:to>
      <xdr:col>6</xdr:col>
      <xdr:colOff>228600</xdr:colOff>
      <xdr:row>21</xdr:row>
      <xdr:rowOff>133350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ECC66D0-B9C3-43A1-97D3-7BFBBCCDD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266700</xdr:colOff>
      <xdr:row>22</xdr:row>
      <xdr:rowOff>28575</xdr:rowOff>
    </xdr:from>
    <xdr:to>
      <xdr:col>4</xdr:col>
      <xdr:colOff>419100</xdr:colOff>
      <xdr:row>28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9438DC5-027E-4F38-B977-30F80DFD7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ank\AppData\Roaming\Microsoft\AddIns\XRealStats.xlam" TargetMode="External"/><Relationship Id="rId1" Type="http://schemas.openxmlformats.org/officeDocument/2006/relationships/externalLinkPath" Target="file:///C:\Users\brank\AppData\Roaming\Microsoft\AddIns\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</sheetNames>
    <definedNames>
      <definedName name="eigVALSym"/>
      <definedName name="eigVECTSym"/>
      <definedName name="MEAN"/>
      <definedName name="SVD_D"/>
      <definedName name="SVD_U"/>
      <definedName name="SVD_V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0">
  <rv s="0">
    <fb>201.08</fb>
    <v>0</v>
  </rv>
  <rv s="0">
    <fb>205.17</fb>
    <v>0</v>
  </rv>
  <rv s="0">
    <fb>207.82</fb>
    <v>0</v>
  </rv>
  <rv s="0">
    <fb>212.44</fb>
    <v>0</v>
  </rv>
  <rv s="0">
    <fb>213.55</fb>
    <v>0</v>
  </rv>
  <rv s="0">
    <fb>209.95</fb>
    <v>0</v>
  </rv>
  <rv s="0">
    <fb>210.01</fb>
    <v>0</v>
  </rv>
  <rv s="0">
    <fb>211.14</fb>
    <v>0</v>
  </rv>
  <rv s="0">
    <fb>212.41</fb>
    <v>0</v>
  </rv>
  <rv s="0">
    <fb>211.16</fb>
    <v>0</v>
  </rv>
  <rv s="0">
    <fb>208.62</fb>
    <v>0</v>
  </rv>
  <rv s="0">
    <fb>209.11</fb>
    <v>0</v>
  </rv>
  <rv s="0">
    <fb>210.16</fb>
    <v>0</v>
  </rv>
  <rv s="0">
    <fb>210.02</fb>
    <v>0</v>
  </rv>
  <rv s="0">
    <fb>211.18</fb>
    <v>0</v>
  </rv>
  <rv s="0">
    <fb>212.48</fb>
    <v>0</v>
  </rv>
  <rv s="0">
    <fb>214.4</fb>
    <v>0</v>
  </rv>
  <rv s="0">
    <fb>214.15</fb>
    <v>0</v>
  </rv>
  <rv s="0">
    <fb>213.76</fb>
    <v>0</v>
  </rv>
  <rv s="0">
    <fb>213.88</fb>
    <v>0</v>
  </rv>
  <rv s="0">
    <fb>45835</fb>
    <v>1</v>
  </rv>
  <rv s="0">
    <fb>45838</fb>
    <v>1</v>
  </rv>
  <rv s="0">
    <fb>45839</fb>
    <v>1</v>
  </rv>
  <rv s="0">
    <fb>45840</fb>
    <v>1</v>
  </rv>
  <rv s="0">
    <fb>45841</fb>
    <v>1</v>
  </rv>
  <rv s="0">
    <fb>45845</fb>
    <v>1</v>
  </rv>
  <rv s="0">
    <fb>45846</fb>
    <v>1</v>
  </rv>
  <rv s="0">
    <fb>45847</fb>
    <v>1</v>
  </rv>
  <rv s="0">
    <fb>45848</fb>
    <v>1</v>
  </rv>
  <rv s="0">
    <fb>45849</fb>
    <v>1</v>
  </rv>
  <rv s="0">
    <fb>45852</fb>
    <v>1</v>
  </rv>
  <rv s="0">
    <fb>45853</fb>
    <v>1</v>
  </rv>
  <rv s="0">
    <fb>45854</fb>
    <v>1</v>
  </rv>
  <rv s="0">
    <fb>45855</fb>
    <v>1</v>
  </rv>
  <rv s="0">
    <fb>45856</fb>
    <v>1</v>
  </rv>
  <rv s="0">
    <fb>45859</fb>
    <v>1</v>
  </rv>
  <rv s="0">
    <fb>45860</fb>
    <v>1</v>
  </rv>
  <rv s="0">
    <fb>45861</fb>
    <v>1</v>
  </rv>
  <rv s="0">
    <fb>45862</fb>
    <v>1</v>
  </rv>
  <rv s="0">
    <fb>45863</fb>
    <v>1</v>
  </rv>
  <rv s="0">
    <fb>243.54</fb>
    <v>0</v>
  </rv>
  <rv s="0">
    <fb>24.26</fb>
    <v>0</v>
  </rv>
  <rv s="0">
    <fb>244.25</fb>
    <v>0</v>
  </rv>
  <rv s="0">
    <fb>510.06</fb>
    <v>0</v>
  </rv>
  <rv s="0">
    <fb>142.91</fb>
    <v>0</v>
  </rv>
  <rv s="0">
    <fb>238.11</fb>
    <v>0</v>
  </rv>
  <rv s="0">
    <fb>25.14</fb>
    <v>0</v>
  </rv>
  <rv s="0">
    <fb>245.47</fb>
    <v>0</v>
  </rv>
  <rv s="0">
    <fb>505.27</fb>
    <v>0</v>
  </rv>
  <rv s="0">
    <fb>144.34</fb>
    <v>0</v>
  </rv>
  <rv s="0">
    <fb>241.9</fb>
    <v>0</v>
  </rv>
  <rv s="0">
    <fb>25.36</fb>
    <v>0</v>
  </rv>
  <rv s="0">
    <fb>257.07</fb>
    <v>0</v>
  </rv>
  <rv s="0">
    <fb>505.87</fb>
    <v>0</v>
  </rv>
  <rv s="0">
    <fb>146.88</fb>
    <v>0</v>
  </rv>
  <rv s="0">
    <fb>242.83</fb>
    <v>0</v>
  </rv>
  <rv s="0">
    <fb>25.35</fb>
    <v>0</v>
  </rv>
  <rv s="0">
    <fb>262.06</fb>
    <v>0</v>
  </rv>
  <rv s="0">
    <fb>510.88</fb>
    <v>0</v>
  </rv>
  <rv s="0">
    <fb>146.82</fb>
    <v>0</v>
  </rv>
  <rv s="0">
    <fb>245.12</fb>
    <v>0</v>
  </rv>
  <rv s="0">
    <fb>24.79</fb>
    <v>0</v>
  </rv>
  <rv s="0">
    <fb>264.19</fb>
    <v>0</v>
  </rv>
  <rv s="0">
    <fb>513.71</fb>
    <v>0</v>
  </rv>
  <rv s="0">
    <fb>149.63</fb>
    <v>0</v>
  </rv>
  <rv s="0">
    <fb>45806</fb>
    <v>1</v>
  </rv>
  <rv s="0">
    <fb>45807</fb>
    <v>1</v>
  </rv>
  <rv s="0">
    <fb>45810</fb>
    <v>1</v>
  </rv>
  <rv s="0">
    <fb>45811</fb>
    <v>1</v>
  </rv>
  <rv s="0">
    <fb>45812</fb>
    <v>1</v>
  </rv>
</rvData>
</file>

<file path=xl/richData/rdrichvaluestructure.xml><?xml version="1.0" encoding="utf-8"?>
<rvStructures xmlns="http://schemas.microsoft.com/office/spreadsheetml/2017/richdata" count="1">
  <s t="_formattednumber">
    <k n="_Format" t="spb"/>
  </s>
</rvStructures>
</file>

<file path=xl/richData/rdsupportingpropertybag.xml><?xml version="1.0" encoding="utf-8"?>
<supportingPropertyBags xmlns="http://schemas.microsoft.com/office/spreadsheetml/2017/richdata2">
  <spbData count="2">
    <spb s="0">
      <v>1</v>
    </spb>
    <spb s="0">
      <v>2</v>
    </spb>
  </spbData>
</supportingPropertyBags>
</file>

<file path=xl/richData/rdsupportingpropertybagstructure.xml><?xml version="1.0" encoding="utf-8"?>
<spbStructures xmlns="http://schemas.microsoft.com/office/spreadsheetml/2017/richdata2" count="1">
  <s>
    <k n="_Self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2">
    <x:dxf>
      <x:numFmt numFmtId="0" formatCode="General"/>
    </x:dxf>
    <x:dxf>
      <x:numFmt numFmtId="19" formatCode="dd/mm/yyyy"/>
    </x:dxf>
  </dxfs>
  <richProperties>
    <rPr n="NumberFormat" t="s"/>
  </richProperties>
  <richStyles>
    <rSty dxfid="0">
      <rpv i="0">_([$$-en-US]* #,##0.00_);_([$$-en-US]* (#,##0.00);_([$$-en-US]* "-"??_);_(@_)</rpv>
    </rSty>
    <rSty dxfid="1"/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F0A6-FA16-4E39-8529-C8D1A3280BC7}">
  <dimension ref="A1:AK43"/>
  <sheetViews>
    <sheetView tabSelected="1" zoomScale="60" zoomScaleNormal="60" workbookViewId="0">
      <selection activeCell="S1" sqref="S1"/>
    </sheetView>
  </sheetViews>
  <sheetFormatPr defaultRowHeight="15" x14ac:dyDescent="0.25"/>
  <cols>
    <col min="1" max="1" width="10.28515625" customWidth="1"/>
    <col min="2" max="2" width="11.42578125" customWidth="1"/>
    <col min="3" max="3" width="10.42578125" customWidth="1"/>
    <col min="4" max="4" width="11.5703125" customWidth="1"/>
    <col min="5" max="5" width="6.28515625" customWidth="1"/>
    <col min="6" max="6" width="11.5703125" customWidth="1"/>
    <col min="7" max="18" width="8.42578125" customWidth="1"/>
    <col min="20" max="33" width="9" customWidth="1"/>
    <col min="36" max="36" width="11.28515625" customWidth="1"/>
  </cols>
  <sheetData>
    <row r="1" spans="1:37" x14ac:dyDescent="0.25">
      <c r="A1" t="s">
        <v>13</v>
      </c>
      <c r="B1" t="s">
        <v>33</v>
      </c>
      <c r="C1" t="s">
        <v>34</v>
      </c>
      <c r="D1" t="s">
        <v>35</v>
      </c>
      <c r="F1" t="s">
        <v>1</v>
      </c>
      <c r="H1" s="3" t="s">
        <v>2</v>
      </c>
      <c r="I1" s="4">
        <f>COUNT(C2:C25)</f>
        <v>24</v>
      </c>
      <c r="J1" s="3" t="s">
        <v>3</v>
      </c>
      <c r="K1" s="4">
        <v>12</v>
      </c>
      <c r="L1" s="3" t="s">
        <v>4</v>
      </c>
      <c r="M1" s="4">
        <f>I1-K1+1</f>
        <v>13</v>
      </c>
      <c r="T1" t="s">
        <v>5</v>
      </c>
    </row>
    <row r="2" spans="1:37" x14ac:dyDescent="0.25">
      <c r="A2" vm="1">
        <v>201.08</v>
      </c>
      <c r="B2" s="34">
        <f t="shared" ref="B2:B29" si="0">D2*_xlfn.STDEV.S($A$2:$A$25)+AVERAGE($A$2:$A$25)</f>
        <v>206.51056661803673</v>
      </c>
      <c r="C2" s="8">
        <f t="shared" ref="C2:C25" si="1">(A2-AVERAGE($A$2:$A$25))/_xlfn.STDEV.S($A$2:$A$25)</f>
        <v>-3.0317408288182253</v>
      </c>
      <c r="D2" s="7" cm="1">
        <f t="array" ref="D2">AVERAGE(IF(((ROW($F$16:$R$27)-ROW($F$16)+1)+(COLUMN($F$16:$R$27)-COLUMN($F$16)+1)) = ROW()-ROW($D$2)+2, $F$16:$R$27))</f>
        <v>-1.3025487017845694</v>
      </c>
      <c r="F2" s="8" cm="1">
        <f t="array" ref="F2">INDEX($C$2:$C$25, ROW()-ROW($F$2)+1 + COLUMN()-COLUMN($F$2))</f>
        <v>-3.0317408288182253</v>
      </c>
      <c r="G2" s="8" cm="1">
        <f t="array" ref="G2">INDEX($C$2:$C$25, ROW()-ROW($F$2)+1 + COLUMN()-COLUMN($F$2))</f>
        <v>-1.72940972839901</v>
      </c>
      <c r="H2" s="8" cm="1">
        <f t="array" ref="H2">INDEX($C$2:$C$25, ROW()-ROW($F$2)+1 + COLUMN()-COLUMN($F$2))</f>
        <v>-0.88560106920317883</v>
      </c>
      <c r="I2" s="8" cm="1">
        <f t="array" ref="I2">INDEX($C$2:$C$25, ROW()-ROW($F$2)+1 + COLUMN()-COLUMN($F$2))</f>
        <v>0.58549176305521167</v>
      </c>
      <c r="J2" s="8" cm="1">
        <f t="array" ref="J2">INDEX($C$2:$C$25, ROW()-ROW($F$2)+1 + COLUMN()-COLUMN($F$2))</f>
        <v>0.93893614483158216</v>
      </c>
      <c r="K2" s="8" cm="1">
        <f t="array" ref="K2">INDEX($C$2:$C$25, ROW()-ROW($F$2)+1 + COLUMN()-COLUMN($F$2))</f>
        <v>-0.20736995822691004</v>
      </c>
      <c r="L2" s="8" cm="1">
        <f t="array" ref="L2">INDEX($C$2:$C$25, ROW()-ROW($F$2)+1 + COLUMN()-COLUMN($F$2))</f>
        <v>-0.18826485650926789</v>
      </c>
      <c r="M2" s="8" cm="1">
        <f t="array" ref="M2">INDEX($C$2:$C$25, ROW()-ROW($F$2)+1 + COLUMN()-COLUMN($F$2))</f>
        <v>0.17154789250631067</v>
      </c>
      <c r="N2" s="8" cm="1">
        <f t="array" ref="N2">INDEX($C$2:$C$25, ROW()-ROW($F$2)+1 + COLUMN()-COLUMN($F$2))</f>
        <v>0.57593921219639055</v>
      </c>
      <c r="O2" s="8" cm="1">
        <f t="array" ref="O2">INDEX($C$2:$C$25, ROW()-ROW($F$2)+1 + COLUMN()-COLUMN($F$2))</f>
        <v>0.17791625974552772</v>
      </c>
      <c r="P2" s="8" cm="1">
        <f t="array" ref="P2">INDEX($C$2:$C$25, ROW()-ROW($F$2)+1 + COLUMN()-COLUMN($F$2))</f>
        <v>-0.630866379634623</v>
      </c>
      <c r="Q2" s="8" cm="1">
        <f t="array" ref="Q2">INDEX($C$2:$C$25, ROW()-ROW($F$2)+1 + COLUMN()-COLUMN($F$2))</f>
        <v>-0.4748413822738819</v>
      </c>
      <c r="R2" s="8" cm="1">
        <f t="array" ref="R2">INDEX($C$2:$C$25, ROW()-ROW($F$2)+1 + COLUMN()-COLUMN($F$2))</f>
        <v>-0.14050210221516254</v>
      </c>
      <c r="T2" s="11" cm="1">
        <f t="array" ref="T2:AE13">[1]!SVD_U(F2:R13)</f>
        <v>-0.48960794641679939</v>
      </c>
      <c r="U2" s="11">
        <v>-0.44308754368583408</v>
      </c>
      <c r="V2" s="11">
        <v>-0.46841190450259473</v>
      </c>
      <c r="W2" s="11">
        <v>0.33113118376430717</v>
      </c>
      <c r="X2" s="11">
        <v>-0.34509671246232837</v>
      </c>
      <c r="Y2" s="11">
        <v>-0.27477392507940834</v>
      </c>
      <c r="Z2" s="11">
        <v>-1.4597656760384827E-2</v>
      </c>
      <c r="AA2" s="11">
        <v>-0.12582420628037805</v>
      </c>
      <c r="AB2" s="11">
        <v>-1.4666658546789821E-3</v>
      </c>
      <c r="AC2" s="11">
        <v>-7.369754408182054E-2</v>
      </c>
      <c r="AD2" s="11">
        <v>-5.8618929370407753E-2</v>
      </c>
      <c r="AE2" s="11">
        <v>0.12406846084839371</v>
      </c>
      <c r="AJ2" s="1"/>
      <c r="AK2" s="8"/>
    </row>
    <row r="3" spans="1:37" x14ac:dyDescent="0.25">
      <c r="A3" vm="2">
        <v>205.17</v>
      </c>
      <c r="B3" s="34">
        <f t="shared" si="0"/>
        <v>208.25237659053496</v>
      </c>
      <c r="C3" s="8">
        <f t="shared" si="1"/>
        <v>-1.72940972839901</v>
      </c>
      <c r="D3" s="7" cm="1">
        <f t="array" ref="D3">AVERAGE(IF(((ROW($F$16:$R$27)-ROW($F$16)+1)+(COLUMN($F$16:$R$27)-COLUMN($F$16)+1)) = ROW()-ROW($D$2)+2, $F$16:$R$27))</f>
        <v>-0.74792442349488852</v>
      </c>
      <c r="F3" s="8" cm="1">
        <f t="array" ref="F3">INDEX($C$2:$C$25, ROW()-ROW($F$2)+1 + COLUMN()-COLUMN($F$2))</f>
        <v>-1.72940972839901</v>
      </c>
      <c r="G3" s="8" cm="1">
        <f t="array" ref="G3">INDEX($C$2:$C$25, ROW()-ROW($F$2)+1 + COLUMN()-COLUMN($F$2))</f>
        <v>-0.88560106920317883</v>
      </c>
      <c r="H3" s="8" cm="1">
        <f t="array" ref="H3">INDEX($C$2:$C$25, ROW()-ROW($F$2)+1 + COLUMN()-COLUMN($F$2))</f>
        <v>0.58549176305521167</v>
      </c>
      <c r="I3" s="8" cm="1">
        <f t="array" ref="I3">INDEX($C$2:$C$25, ROW()-ROW($F$2)+1 + COLUMN()-COLUMN($F$2))</f>
        <v>0.93893614483158216</v>
      </c>
      <c r="J3" s="8" cm="1">
        <f t="array" ref="J3">INDEX($C$2:$C$25, ROW()-ROW($F$2)+1 + COLUMN()-COLUMN($F$2))</f>
        <v>-0.20736995822691004</v>
      </c>
      <c r="K3" s="8" cm="1">
        <f t="array" ref="K3">INDEX($C$2:$C$25, ROW()-ROW($F$2)+1 + COLUMN()-COLUMN($F$2))</f>
        <v>-0.18826485650926789</v>
      </c>
      <c r="L3" s="8" cm="1">
        <f t="array" ref="L3">INDEX($C$2:$C$25, ROW()-ROW($F$2)+1 + COLUMN()-COLUMN($F$2))</f>
        <v>0.17154789250631067</v>
      </c>
      <c r="M3" s="8" cm="1">
        <f t="array" ref="M3">INDEX($C$2:$C$25, ROW()-ROW($F$2)+1 + COLUMN()-COLUMN($F$2))</f>
        <v>0.57593921219639055</v>
      </c>
      <c r="N3" s="8" cm="1">
        <f t="array" ref="N3">INDEX($C$2:$C$25, ROW()-ROW($F$2)+1 + COLUMN()-COLUMN($F$2))</f>
        <v>0.17791625974552772</v>
      </c>
      <c r="O3" s="8" cm="1">
        <f t="array" ref="O3">INDEX($C$2:$C$25, ROW()-ROW($F$2)+1 + COLUMN()-COLUMN($F$2))</f>
        <v>-0.630866379634623</v>
      </c>
      <c r="P3" s="8" cm="1">
        <f t="array" ref="P3">INDEX($C$2:$C$25, ROW()-ROW($F$2)+1 + COLUMN()-COLUMN($F$2))</f>
        <v>-0.4748413822738819</v>
      </c>
      <c r="Q3" s="8" cm="1">
        <f t="array" ref="Q3">INDEX($C$2:$C$25, ROW()-ROW($F$2)+1 + COLUMN()-COLUMN($F$2))</f>
        <v>-0.14050210221516254</v>
      </c>
      <c r="R3" s="8" cm="1">
        <f t="array" ref="R3">INDEX($C$2:$C$25, ROW()-ROW($F$2)+1 + COLUMN()-COLUMN($F$2))</f>
        <v>-0.18508067288965485</v>
      </c>
      <c r="T3" s="11">
        <v>-0.32885465613629761</v>
      </c>
      <c r="U3" s="11">
        <v>-0.18973446408202602</v>
      </c>
      <c r="V3" s="11">
        <v>-0.28595532119196387</v>
      </c>
      <c r="W3" s="11">
        <v>-0.34782026696915941</v>
      </c>
      <c r="X3" s="11">
        <v>0.2431695849269008</v>
      </c>
      <c r="Y3" s="11">
        <v>0.34330773450930258</v>
      </c>
      <c r="Z3" s="11">
        <v>-0.27075171160895162</v>
      </c>
      <c r="AA3" s="11">
        <v>0.49301687337019545</v>
      </c>
      <c r="AB3" s="11">
        <v>-3.9590232018278604E-2</v>
      </c>
      <c r="AC3" s="11">
        <v>-0.20486365722331207</v>
      </c>
      <c r="AD3" s="11">
        <v>6.6500444302613551E-3</v>
      </c>
      <c r="AE3" s="11">
        <v>-0.34082482664410912</v>
      </c>
      <c r="AJ3" s="1"/>
      <c r="AK3" s="8"/>
    </row>
    <row r="4" spans="1:37" x14ac:dyDescent="0.25">
      <c r="A4" vm="3">
        <v>207.82</v>
      </c>
      <c r="B4" s="34">
        <f t="shared" si="0"/>
        <v>209.88528863463651</v>
      </c>
      <c r="C4" s="8">
        <f t="shared" si="1"/>
        <v>-0.88560106920317883</v>
      </c>
      <c r="D4" s="7" cm="1">
        <f t="array" ref="D4">AVERAGE(IF(((ROW($F$16:$R$27)-ROW($F$16)+1)+(COLUMN($F$16:$R$27)-COLUMN($F$16)+1)) = ROW()-ROW($D$2)+2, $F$16:$R$27))</f>
        <v>-0.22797524518618995</v>
      </c>
      <c r="F4" s="8" cm="1">
        <f t="array" ref="F4">INDEX($C$2:$C$25, ROW()-ROW($F$2)+1 + COLUMN()-COLUMN($F$2))</f>
        <v>-0.88560106920317883</v>
      </c>
      <c r="G4" s="8" cm="1">
        <f t="array" ref="G4">INDEX($C$2:$C$25, ROW()-ROW($F$2)+1 + COLUMN()-COLUMN($F$2))</f>
        <v>0.58549176305521167</v>
      </c>
      <c r="H4" s="8" cm="1">
        <f t="array" ref="H4">INDEX($C$2:$C$25, ROW()-ROW($F$2)+1 + COLUMN()-COLUMN($F$2))</f>
        <v>0.93893614483158216</v>
      </c>
      <c r="I4" s="8" cm="1">
        <f t="array" ref="I4">INDEX($C$2:$C$25, ROW()-ROW($F$2)+1 + COLUMN()-COLUMN($F$2))</f>
        <v>-0.20736995822691004</v>
      </c>
      <c r="J4" s="8" cm="1">
        <f t="array" ref="J4">INDEX($C$2:$C$25, ROW()-ROW($F$2)+1 + COLUMN()-COLUMN($F$2))</f>
        <v>-0.18826485650926789</v>
      </c>
      <c r="K4" s="8" cm="1">
        <f t="array" ref="K4">INDEX($C$2:$C$25, ROW()-ROW($F$2)+1 + COLUMN()-COLUMN($F$2))</f>
        <v>0.17154789250631067</v>
      </c>
      <c r="L4" s="8" cm="1">
        <f t="array" ref="L4">INDEX($C$2:$C$25, ROW()-ROW($F$2)+1 + COLUMN()-COLUMN($F$2))</f>
        <v>0.57593921219639055</v>
      </c>
      <c r="M4" s="8" cm="1">
        <f t="array" ref="M4">INDEX($C$2:$C$25, ROW()-ROW($F$2)+1 + COLUMN()-COLUMN($F$2))</f>
        <v>0.17791625974552772</v>
      </c>
      <c r="N4" s="8" cm="1">
        <f t="array" ref="N4">INDEX($C$2:$C$25, ROW()-ROW($F$2)+1 + COLUMN()-COLUMN($F$2))</f>
        <v>-0.630866379634623</v>
      </c>
      <c r="O4" s="8" cm="1">
        <f t="array" ref="O4">INDEX($C$2:$C$25, ROW()-ROW($F$2)+1 + COLUMN()-COLUMN($F$2))</f>
        <v>-0.4748413822738819</v>
      </c>
      <c r="P4" s="8" cm="1">
        <f t="array" ref="P4">INDEX($C$2:$C$25, ROW()-ROW($F$2)+1 + COLUMN()-COLUMN($F$2))</f>
        <v>-0.14050210221516254</v>
      </c>
      <c r="Q4" s="8" cm="1">
        <f t="array" ref="Q4">INDEX($C$2:$C$25, ROW()-ROW($F$2)+1 + COLUMN()-COLUMN($F$2))</f>
        <v>-0.18508067288965485</v>
      </c>
      <c r="R4" s="8" cm="1">
        <f t="array" ref="R4">INDEX($C$2:$C$25, ROW()-ROW($F$2)+1 + COLUMN()-COLUMN($F$2))</f>
        <v>0.18428462698474479</v>
      </c>
      <c r="T4" s="11">
        <v>-0.10963627258591012</v>
      </c>
      <c r="U4" s="11">
        <v>4.9777898867963036E-2</v>
      </c>
      <c r="V4" s="11">
        <v>-7.1670232947607529E-3</v>
      </c>
      <c r="W4" s="11">
        <v>-0.61486026889681866</v>
      </c>
      <c r="X4" s="11">
        <v>-0.40839357294856654</v>
      </c>
      <c r="Y4" s="11">
        <v>0.10018674260906334</v>
      </c>
      <c r="Z4" s="11">
        <v>-0.37336353492963353</v>
      </c>
      <c r="AA4" s="11">
        <v>-0.22143055771025838</v>
      </c>
      <c r="AB4" s="11">
        <v>0.28653086338066863</v>
      </c>
      <c r="AC4" s="11">
        <v>0.22725810537881422</v>
      </c>
      <c r="AD4" s="11">
        <v>2.7835705133147072E-2</v>
      </c>
      <c r="AE4" s="11">
        <v>0.32805793465985122</v>
      </c>
      <c r="AJ4" s="1"/>
      <c r="AK4" s="8"/>
    </row>
    <row r="5" spans="1:37" x14ac:dyDescent="0.25">
      <c r="A5" vm="4">
        <v>212.44</v>
      </c>
      <c r="B5" s="34">
        <f t="shared" si="0"/>
        <v>211.10847210585953</v>
      </c>
      <c r="C5" s="8">
        <f t="shared" si="1"/>
        <v>0.58549176305521167</v>
      </c>
      <c r="D5" s="7" cm="1">
        <f t="array" ref="D5">AVERAGE(IF(((ROW($F$16:$R$27)-ROW($F$16)+1)+(COLUMN($F$16:$R$27)-COLUMN($F$16)+1)) = ROW()-ROW($D$2)+2, $F$16:$R$27))</f>
        <v>0.16150883209803968</v>
      </c>
      <c r="F5" s="8" cm="1">
        <f t="array" ref="F5">INDEX($C$2:$C$25, ROW()-ROW($F$2)+1 + COLUMN()-COLUMN($F$2))</f>
        <v>0.58549176305521167</v>
      </c>
      <c r="G5" s="8" cm="1">
        <f t="array" ref="G5">INDEX($C$2:$C$25, ROW()-ROW($F$2)+1 + COLUMN()-COLUMN($F$2))</f>
        <v>0.93893614483158216</v>
      </c>
      <c r="H5" s="8" cm="1">
        <f t="array" ref="H5">INDEX($C$2:$C$25, ROW()-ROW($F$2)+1 + COLUMN()-COLUMN($F$2))</f>
        <v>-0.20736995822691004</v>
      </c>
      <c r="I5" s="8" cm="1">
        <f t="array" ref="I5">INDEX($C$2:$C$25, ROW()-ROW($F$2)+1 + COLUMN()-COLUMN($F$2))</f>
        <v>-0.18826485650926789</v>
      </c>
      <c r="J5" s="8" cm="1">
        <f t="array" ref="J5">INDEX($C$2:$C$25, ROW()-ROW($F$2)+1 + COLUMN()-COLUMN($F$2))</f>
        <v>0.17154789250631067</v>
      </c>
      <c r="K5" s="8" cm="1">
        <f t="array" ref="K5">INDEX($C$2:$C$25, ROW()-ROW($F$2)+1 + COLUMN()-COLUMN($F$2))</f>
        <v>0.57593921219639055</v>
      </c>
      <c r="L5" s="8" cm="1">
        <f t="array" ref="L5">INDEX($C$2:$C$25, ROW()-ROW($F$2)+1 + COLUMN()-COLUMN($F$2))</f>
        <v>0.17791625974552772</v>
      </c>
      <c r="M5" s="8" cm="1">
        <f t="array" ref="M5">INDEX($C$2:$C$25, ROW()-ROW($F$2)+1 + COLUMN()-COLUMN($F$2))</f>
        <v>-0.630866379634623</v>
      </c>
      <c r="N5" s="8" cm="1">
        <f t="array" ref="N5">INDEX($C$2:$C$25, ROW()-ROW($F$2)+1 + COLUMN()-COLUMN($F$2))</f>
        <v>-0.4748413822738819</v>
      </c>
      <c r="O5" s="8" cm="1">
        <f t="array" ref="O5">INDEX($C$2:$C$25, ROW()-ROW($F$2)+1 + COLUMN()-COLUMN($F$2))</f>
        <v>-0.14050210221516254</v>
      </c>
      <c r="P5" s="8" cm="1">
        <f t="array" ref="P5">INDEX($C$2:$C$25, ROW()-ROW($F$2)+1 + COLUMN()-COLUMN($F$2))</f>
        <v>-0.18508067288965485</v>
      </c>
      <c r="Q5" s="8" cm="1">
        <f t="array" ref="Q5">INDEX($C$2:$C$25, ROW()-ROW($F$2)+1 + COLUMN()-COLUMN($F$2))</f>
        <v>0.18428462698474479</v>
      </c>
      <c r="R5" s="8" cm="1">
        <f t="array" ref="R5">INDEX($C$2:$C$25, ROW()-ROW($F$2)+1 + COLUMN()-COLUMN($F$2))</f>
        <v>0.59822849753363672</v>
      </c>
      <c r="T5" s="11">
        <v>0.11540275670783566</v>
      </c>
      <c r="U5" s="11">
        <v>0.20338419471669072</v>
      </c>
      <c r="V5" s="11">
        <v>9.5276650978825525E-2</v>
      </c>
      <c r="W5" s="11">
        <v>5.3825819527421367E-2</v>
      </c>
      <c r="X5" s="11">
        <v>-0.62086859603164435</v>
      </c>
      <c r="Y5" s="11">
        <v>0.17916606041180644</v>
      </c>
      <c r="Z5" s="11">
        <v>-0.19064020645355828</v>
      </c>
      <c r="AA5" s="11">
        <v>7.8548195224985903E-3</v>
      </c>
      <c r="AB5" s="11">
        <v>-0.56104600242762181</v>
      </c>
      <c r="AC5" s="11">
        <v>-0.30958864293750804</v>
      </c>
      <c r="AD5" s="11">
        <v>-0.15574201238253552</v>
      </c>
      <c r="AE5" s="11">
        <v>-0.2109151907024901</v>
      </c>
      <c r="AJ5" s="1"/>
      <c r="AK5" s="8"/>
    </row>
    <row r="6" spans="1:37" x14ac:dyDescent="0.25">
      <c r="A6" vm="5">
        <v>213.55</v>
      </c>
      <c r="B6" s="34">
        <f t="shared" si="0"/>
        <v>211.44188158184213</v>
      </c>
      <c r="C6" s="8">
        <f t="shared" si="1"/>
        <v>0.93893614483158216</v>
      </c>
      <c r="D6" s="7" cm="1">
        <f t="array" ref="D6">AVERAGE(IF(((ROW($F$16:$R$27)-ROW($F$16)+1)+(COLUMN($F$16:$R$27)-COLUMN($F$16)+1)) = ROW()-ROW($D$2)+2, $F$16:$R$27))</f>
        <v>0.26767253130258817</v>
      </c>
      <c r="F6" s="8" cm="1">
        <f t="array" ref="F6">INDEX($C$2:$C$25, ROW()-ROW($F$2)+1 + COLUMN()-COLUMN($F$2))</f>
        <v>0.93893614483158216</v>
      </c>
      <c r="G6" s="8" cm="1">
        <f t="array" ref="G6">INDEX($C$2:$C$25, ROW()-ROW($F$2)+1 + COLUMN()-COLUMN($F$2))</f>
        <v>-0.20736995822691004</v>
      </c>
      <c r="H6" s="8" cm="1">
        <f t="array" ref="H6">INDEX($C$2:$C$25, ROW()-ROW($F$2)+1 + COLUMN()-COLUMN($F$2))</f>
        <v>-0.18826485650926789</v>
      </c>
      <c r="I6" s="8" cm="1">
        <f t="array" ref="I6">INDEX($C$2:$C$25, ROW()-ROW($F$2)+1 + COLUMN()-COLUMN($F$2))</f>
        <v>0.17154789250631067</v>
      </c>
      <c r="J6" s="8" cm="1">
        <f t="array" ref="J6">INDEX($C$2:$C$25, ROW()-ROW($F$2)+1 + COLUMN()-COLUMN($F$2))</f>
        <v>0.57593921219639055</v>
      </c>
      <c r="K6" s="8" cm="1">
        <f t="array" ref="K6">INDEX($C$2:$C$25, ROW()-ROW($F$2)+1 + COLUMN()-COLUMN($F$2))</f>
        <v>0.17791625974552772</v>
      </c>
      <c r="L6" s="8" cm="1">
        <f t="array" ref="L6">INDEX($C$2:$C$25, ROW()-ROW($F$2)+1 + COLUMN()-COLUMN($F$2))</f>
        <v>-0.630866379634623</v>
      </c>
      <c r="M6" s="8" cm="1">
        <f t="array" ref="M6">INDEX($C$2:$C$25, ROW()-ROW($F$2)+1 + COLUMN()-COLUMN($F$2))</f>
        <v>-0.4748413822738819</v>
      </c>
      <c r="N6" s="8" cm="1">
        <f t="array" ref="N6">INDEX($C$2:$C$25, ROW()-ROW($F$2)+1 + COLUMN()-COLUMN($F$2))</f>
        <v>-0.14050210221516254</v>
      </c>
      <c r="O6" s="8" cm="1">
        <f t="array" ref="O6">INDEX($C$2:$C$25, ROW()-ROW($F$2)+1 + COLUMN()-COLUMN($F$2))</f>
        <v>-0.18508067288965485</v>
      </c>
      <c r="P6" s="8" cm="1">
        <f t="array" ref="P6">INDEX($C$2:$C$25, ROW()-ROW($F$2)+1 + COLUMN()-COLUMN($F$2))</f>
        <v>0.18428462698474479</v>
      </c>
      <c r="Q6" s="8" cm="1">
        <f t="array" ref="Q6">INDEX($C$2:$C$25, ROW()-ROW($F$2)+1 + COLUMN()-COLUMN($F$2))</f>
        <v>0.59822849753363672</v>
      </c>
      <c r="R6" s="8" cm="1">
        <f t="array" ref="R6">INDEX($C$2:$C$25, ROW()-ROW($F$2)+1 + COLUMN()-COLUMN($F$2))</f>
        <v>1.2095917524981672</v>
      </c>
      <c r="T6" s="11">
        <v>0.19284492930655123</v>
      </c>
      <c r="U6" s="11">
        <v>0.15061647598145328</v>
      </c>
      <c r="V6" s="11">
        <v>-0.21541743598548091</v>
      </c>
      <c r="W6" s="11">
        <v>0.40099773258911758</v>
      </c>
      <c r="X6" s="11">
        <v>-0.18602561539770826</v>
      </c>
      <c r="Y6" s="11">
        <v>0.55280157657590989</v>
      </c>
      <c r="Z6" s="11">
        <v>-1.0225766418461308E-2</v>
      </c>
      <c r="AA6" s="11">
        <v>2.3942261070643463E-2</v>
      </c>
      <c r="AB6" s="11">
        <v>0.58205703842686329</v>
      </c>
      <c r="AC6" s="11">
        <v>-0.22468254871586754</v>
      </c>
      <c r="AD6" s="11">
        <v>3.7871755531007981E-2</v>
      </c>
      <c r="AE6" s="11">
        <v>3.6631035691986787E-2</v>
      </c>
      <c r="AJ6" s="1"/>
      <c r="AK6" s="8"/>
    </row>
    <row r="7" spans="1:37" x14ac:dyDescent="0.25">
      <c r="A7" vm="6">
        <v>209.95</v>
      </c>
      <c r="B7" s="34">
        <f t="shared" si="0"/>
        <v>211.20079069207682</v>
      </c>
      <c r="C7" s="8">
        <f t="shared" si="1"/>
        <v>-0.20736995822691004</v>
      </c>
      <c r="D7" s="7" cm="1">
        <f t="array" ref="D7">AVERAGE(IF(((ROW($F$16:$R$27)-ROW($F$16)+1)+(COLUMN($F$16:$R$27)-COLUMN($F$16)+1)) = ROW()-ROW($D$2)+2, $F$16:$R$27))</f>
        <v>0.19090476509987012</v>
      </c>
      <c r="F7" s="8" cm="1">
        <f t="array" ref="F7">INDEX($C$2:$C$25, ROW()-ROW($F$2)+1 + COLUMN()-COLUMN($F$2))</f>
        <v>-0.20736995822691004</v>
      </c>
      <c r="G7" s="8" cm="1">
        <f t="array" ref="G7">INDEX($C$2:$C$25, ROW()-ROW($F$2)+1 + COLUMN()-COLUMN($F$2))</f>
        <v>-0.18826485650926789</v>
      </c>
      <c r="H7" s="8" cm="1">
        <f t="array" ref="H7">INDEX($C$2:$C$25, ROW()-ROW($F$2)+1 + COLUMN()-COLUMN($F$2))</f>
        <v>0.17154789250631067</v>
      </c>
      <c r="I7" s="8" cm="1">
        <f t="array" ref="I7">INDEX($C$2:$C$25, ROW()-ROW($F$2)+1 + COLUMN()-COLUMN($F$2))</f>
        <v>0.57593921219639055</v>
      </c>
      <c r="J7" s="8" cm="1">
        <f t="array" ref="J7">INDEX($C$2:$C$25, ROW()-ROW($F$2)+1 + COLUMN()-COLUMN($F$2))</f>
        <v>0.17791625974552772</v>
      </c>
      <c r="K7" s="8" cm="1">
        <f t="array" ref="K7">INDEX($C$2:$C$25, ROW()-ROW($F$2)+1 + COLUMN()-COLUMN($F$2))</f>
        <v>-0.630866379634623</v>
      </c>
      <c r="L7" s="8" cm="1">
        <f t="array" ref="L7">INDEX($C$2:$C$25, ROW()-ROW($F$2)+1 + COLUMN()-COLUMN($F$2))</f>
        <v>-0.4748413822738819</v>
      </c>
      <c r="M7" s="8" cm="1">
        <f t="array" ref="M7">INDEX($C$2:$C$25, ROW()-ROW($F$2)+1 + COLUMN()-COLUMN($F$2))</f>
        <v>-0.14050210221516254</v>
      </c>
      <c r="N7" s="8" cm="1">
        <f t="array" ref="N7">INDEX($C$2:$C$25, ROW()-ROW($F$2)+1 + COLUMN()-COLUMN($F$2))</f>
        <v>-0.18508067288965485</v>
      </c>
      <c r="O7" s="8" cm="1">
        <f t="array" ref="O7">INDEX($C$2:$C$25, ROW()-ROW($F$2)+1 + COLUMN()-COLUMN($F$2))</f>
        <v>0.18428462698474479</v>
      </c>
      <c r="P7" s="8" cm="1">
        <f t="array" ref="P7">INDEX($C$2:$C$25, ROW()-ROW($F$2)+1 + COLUMN()-COLUMN($F$2))</f>
        <v>0.59822849753363672</v>
      </c>
      <c r="Q7" s="8" cm="1">
        <f t="array" ref="Q7">INDEX($C$2:$C$25, ROW()-ROW($F$2)+1 + COLUMN()-COLUMN($F$2))</f>
        <v>1.2095917524981672</v>
      </c>
      <c r="R7" s="8" cm="1">
        <f t="array" ref="R7">INDEX($C$2:$C$25, ROW()-ROW($F$2)+1 + COLUMN()-COLUMN($F$2))</f>
        <v>1.1299871620079944</v>
      </c>
      <c r="T7" s="11">
        <v>0.18410233910320389</v>
      </c>
      <c r="U7" s="11">
        <v>-1.3773551760727459E-2</v>
      </c>
      <c r="V7" s="11">
        <v>-0.48603110958168466</v>
      </c>
      <c r="W7" s="11">
        <v>-2.4344892189917568E-2</v>
      </c>
      <c r="X7" s="11">
        <v>-3.7406884204748546E-2</v>
      </c>
      <c r="Y7" s="11">
        <v>0.34202664844710018</v>
      </c>
      <c r="Z7" s="11">
        <v>0.24204644828804325</v>
      </c>
      <c r="AA7" s="11">
        <v>-0.12990639776835824</v>
      </c>
      <c r="AB7" s="11">
        <v>-0.28448135283894471</v>
      </c>
      <c r="AC7" s="11">
        <v>0.65465916753209508</v>
      </c>
      <c r="AD7" s="11">
        <v>-7.0042236833137116E-3</v>
      </c>
      <c r="AE7" s="11">
        <v>-0.16030196914417633</v>
      </c>
      <c r="AJ7" s="1"/>
      <c r="AK7" s="8"/>
    </row>
    <row r="8" spans="1:37" x14ac:dyDescent="0.25">
      <c r="A8" vm="7">
        <v>210.01</v>
      </c>
      <c r="B8" s="34">
        <f t="shared" si="0"/>
        <v>211.08989661785648</v>
      </c>
      <c r="C8" s="8">
        <f t="shared" si="1"/>
        <v>-0.18826485650926789</v>
      </c>
      <c r="D8" s="7" cm="1">
        <f t="array" ref="D8">AVERAGE(IF(((ROW($F$16:$R$27)-ROW($F$16)+1)+(COLUMN($F$16:$R$27)-COLUMN($F$16)+1)) = ROW()-ROW($D$2)+2, $F$16:$R$27))</f>
        <v>0.15559405563548245</v>
      </c>
      <c r="F8" s="8" cm="1">
        <f t="array" ref="F8">INDEX($C$2:$C$25, ROW()-ROW($F$2)+1 + COLUMN()-COLUMN($F$2))</f>
        <v>-0.18826485650926789</v>
      </c>
      <c r="G8" s="8" cm="1">
        <f t="array" ref="G8">INDEX($C$2:$C$25, ROW()-ROW($F$2)+1 + COLUMN()-COLUMN($F$2))</f>
        <v>0.17154789250631067</v>
      </c>
      <c r="H8" s="8" cm="1">
        <f t="array" ref="H8">INDEX($C$2:$C$25, ROW()-ROW($F$2)+1 + COLUMN()-COLUMN($F$2))</f>
        <v>0.57593921219639055</v>
      </c>
      <c r="I8" s="8" cm="1">
        <f t="array" ref="I8">INDEX($C$2:$C$25, ROW()-ROW($F$2)+1 + COLUMN()-COLUMN($F$2))</f>
        <v>0.17791625974552772</v>
      </c>
      <c r="J8" s="8" cm="1">
        <f t="array" ref="J8">INDEX($C$2:$C$25, ROW()-ROW($F$2)+1 + COLUMN()-COLUMN($F$2))</f>
        <v>-0.630866379634623</v>
      </c>
      <c r="K8" s="8" cm="1">
        <f t="array" ref="K8">INDEX($C$2:$C$25, ROW()-ROW($F$2)+1 + COLUMN()-COLUMN($F$2))</f>
        <v>-0.4748413822738819</v>
      </c>
      <c r="L8" s="8" cm="1">
        <f t="array" ref="L8">INDEX($C$2:$C$25, ROW()-ROW($F$2)+1 + COLUMN()-COLUMN($F$2))</f>
        <v>-0.14050210221516254</v>
      </c>
      <c r="M8" s="8" cm="1">
        <f t="array" ref="M8">INDEX($C$2:$C$25, ROW()-ROW($F$2)+1 + COLUMN()-COLUMN($F$2))</f>
        <v>-0.18508067288965485</v>
      </c>
      <c r="N8" s="8" cm="1">
        <f t="array" ref="N8">INDEX($C$2:$C$25, ROW()-ROW($F$2)+1 + COLUMN()-COLUMN($F$2))</f>
        <v>0.18428462698474479</v>
      </c>
      <c r="O8" s="8" cm="1">
        <f t="array" ref="O8">INDEX($C$2:$C$25, ROW()-ROW($F$2)+1 + COLUMN()-COLUMN($F$2))</f>
        <v>0.59822849753363672</v>
      </c>
      <c r="P8" s="8" cm="1">
        <f t="array" ref="P8">INDEX($C$2:$C$25, ROW()-ROW($F$2)+1 + COLUMN()-COLUMN($F$2))</f>
        <v>1.2095917524981672</v>
      </c>
      <c r="Q8" s="8" cm="1">
        <f t="array" ref="Q8">INDEX($C$2:$C$25, ROW()-ROW($F$2)+1 + COLUMN()-COLUMN($F$2))</f>
        <v>1.1299871620079944</v>
      </c>
      <c r="R8" s="8" cm="1">
        <f t="array" ref="R8">INDEX($C$2:$C$25, ROW()-ROW($F$2)+1 + COLUMN()-COLUMN($F$2))</f>
        <v>1.0058040008433207</v>
      </c>
      <c r="T8" s="11">
        <v>0.30596308321051585</v>
      </c>
      <c r="U8" s="11">
        <v>-7.7010595380550106E-2</v>
      </c>
      <c r="V8" s="11">
        <v>-0.35466897098186223</v>
      </c>
      <c r="W8" s="11">
        <v>-0.36122352260502349</v>
      </c>
      <c r="X8" s="11">
        <v>4.1965288563970357E-4</v>
      </c>
      <c r="Y8" s="11">
        <v>-2.095571951135803E-2</v>
      </c>
      <c r="Z8" s="11">
        <v>0.43525046991920896</v>
      </c>
      <c r="AA8" s="11">
        <v>3.6242265363837345E-2</v>
      </c>
      <c r="AB8" s="11">
        <v>-0.15892308932592428</v>
      </c>
      <c r="AC8" s="11">
        <v>-0.47448521865330034</v>
      </c>
      <c r="AD8" s="11">
        <v>0.19194653646361456</v>
      </c>
      <c r="AE8" s="11">
        <v>0.40712579394668608</v>
      </c>
      <c r="AJ8" s="1"/>
      <c r="AK8" s="8"/>
    </row>
    <row r="9" spans="1:37" x14ac:dyDescent="0.25">
      <c r="A9" vm="8">
        <v>211.14</v>
      </c>
      <c r="B9" s="34">
        <f t="shared" si="0"/>
        <v>211.06461144343268</v>
      </c>
      <c r="C9" s="8">
        <f t="shared" si="1"/>
        <v>0.17154789250631067</v>
      </c>
      <c r="D9" s="7" cm="1">
        <f t="array" ref="D9">AVERAGE(IF(((ROW($F$16:$R$27)-ROW($F$16)+1)+(COLUMN($F$16:$R$27)-COLUMN($F$16)+1)) = ROW()-ROW($D$2)+2, $F$16:$R$27))</f>
        <v>0.14754279181357222</v>
      </c>
      <c r="F9" s="8" cm="1">
        <f t="array" ref="F9">INDEX($C$2:$C$25, ROW()-ROW($F$2)+1 + COLUMN()-COLUMN($F$2))</f>
        <v>0.17154789250631067</v>
      </c>
      <c r="G9" s="8" cm="1">
        <f t="array" ref="G9">INDEX($C$2:$C$25, ROW()-ROW($F$2)+1 + COLUMN()-COLUMN($F$2))</f>
        <v>0.57593921219639055</v>
      </c>
      <c r="H9" s="8" cm="1">
        <f t="array" ref="H9">INDEX($C$2:$C$25, ROW()-ROW($F$2)+1 + COLUMN()-COLUMN($F$2))</f>
        <v>0.17791625974552772</v>
      </c>
      <c r="I9" s="8" cm="1">
        <f t="array" ref="I9">INDEX($C$2:$C$25, ROW()-ROW($F$2)+1 + COLUMN()-COLUMN($F$2))</f>
        <v>-0.630866379634623</v>
      </c>
      <c r="J9" s="8" cm="1">
        <f t="array" ref="J9">INDEX($C$2:$C$25, ROW()-ROW($F$2)+1 + COLUMN()-COLUMN($F$2))</f>
        <v>-0.4748413822738819</v>
      </c>
      <c r="K9" s="8" cm="1">
        <f t="array" ref="K9">INDEX($C$2:$C$25, ROW()-ROW($F$2)+1 + COLUMN()-COLUMN($F$2))</f>
        <v>-0.14050210221516254</v>
      </c>
      <c r="L9" s="8" cm="1">
        <f t="array" ref="L9">INDEX($C$2:$C$25, ROW()-ROW($F$2)+1 + COLUMN()-COLUMN($F$2))</f>
        <v>-0.18508067288965485</v>
      </c>
      <c r="M9" s="8" cm="1">
        <f t="array" ref="M9">INDEX($C$2:$C$25, ROW()-ROW($F$2)+1 + COLUMN()-COLUMN($F$2))</f>
        <v>0.18428462698474479</v>
      </c>
      <c r="N9" s="8" cm="1">
        <f t="array" ref="N9">INDEX($C$2:$C$25, ROW()-ROW($F$2)+1 + COLUMN()-COLUMN($F$2))</f>
        <v>0.59822849753363672</v>
      </c>
      <c r="O9" s="8" cm="1">
        <f t="array" ref="O9">INDEX($C$2:$C$25, ROW()-ROW($F$2)+1 + COLUMN()-COLUMN($F$2))</f>
        <v>1.2095917524981672</v>
      </c>
      <c r="P9" s="8" cm="1">
        <f t="array" ref="P9">INDEX($C$2:$C$25, ROW()-ROW($F$2)+1 + COLUMN()-COLUMN($F$2))</f>
        <v>1.1299871620079944</v>
      </c>
      <c r="Q9" s="8" cm="1">
        <f t="array" ref="Q9">INDEX($C$2:$C$25, ROW()-ROW($F$2)+1 + COLUMN()-COLUMN($F$2))</f>
        <v>1.0058040008433207</v>
      </c>
      <c r="R9" s="8" cm="1">
        <f t="array" ref="R9">INDEX($C$2:$C$25, ROW()-ROW($F$2)+1 + COLUMN()-COLUMN($F$2))</f>
        <v>1.0440142042786049</v>
      </c>
      <c r="T9" s="11">
        <v>0.41871045723060368</v>
      </c>
      <c r="U9" s="11">
        <v>-0.14044806148488018</v>
      </c>
      <c r="V9" s="11">
        <v>-0.14156907423361395</v>
      </c>
      <c r="W9" s="11">
        <v>-0.18225007496567744</v>
      </c>
      <c r="X9" s="11">
        <v>-0.23413193795924406</v>
      </c>
      <c r="Y9" s="11">
        <v>-0.40655451859329994</v>
      </c>
      <c r="Z9" s="11">
        <v>8.4859705153926476E-2</v>
      </c>
      <c r="AA9" s="11">
        <v>0.2549167774119368</v>
      </c>
      <c r="AB9" s="11">
        <v>0.34075403524425163</v>
      </c>
      <c r="AC9" s="11">
        <v>3.8750580282401886E-2</v>
      </c>
      <c r="AD9" s="11">
        <v>-0.45426867266622611</v>
      </c>
      <c r="AE9" s="11">
        <v>-0.36801627888856947</v>
      </c>
      <c r="AJ9" s="1"/>
      <c r="AK9" s="8"/>
    </row>
    <row r="10" spans="1:37" x14ac:dyDescent="0.25">
      <c r="A10" vm="9">
        <v>212.41</v>
      </c>
      <c r="B10" s="34">
        <f t="shared" si="0"/>
        <v>210.92121130864538</v>
      </c>
      <c r="C10" s="8">
        <f t="shared" si="1"/>
        <v>0.57593921219639055</v>
      </c>
      <c r="D10" s="7" cm="1">
        <f t="array" ref="D10">AVERAGE(IF(((ROW($F$16:$R$27)-ROW($F$16)+1)+(COLUMN($F$16:$R$27)-COLUMN($F$16)+1)) = ROW()-ROW($D$2)+2, $F$16:$R$27))</f>
        <v>0.10188155578965152</v>
      </c>
      <c r="F10" s="8" cm="1">
        <f t="array" ref="F10">INDEX($C$2:$C$25, ROW()-ROW($F$2)+1 + COLUMN()-COLUMN($F$2))</f>
        <v>0.57593921219639055</v>
      </c>
      <c r="G10" s="8" cm="1">
        <f t="array" ref="G10">INDEX($C$2:$C$25, ROW()-ROW($F$2)+1 + COLUMN()-COLUMN($F$2))</f>
        <v>0.17791625974552772</v>
      </c>
      <c r="H10" s="8" cm="1">
        <f t="array" ref="H10">INDEX($C$2:$C$25, ROW()-ROW($F$2)+1 + COLUMN()-COLUMN($F$2))</f>
        <v>-0.630866379634623</v>
      </c>
      <c r="I10" s="8" cm="1">
        <f t="array" ref="I10">INDEX($C$2:$C$25, ROW()-ROW($F$2)+1 + COLUMN()-COLUMN($F$2))</f>
        <v>-0.4748413822738819</v>
      </c>
      <c r="J10" s="8" cm="1">
        <f t="array" ref="J10">INDEX($C$2:$C$25, ROW()-ROW($F$2)+1 + COLUMN()-COLUMN($F$2))</f>
        <v>-0.14050210221516254</v>
      </c>
      <c r="K10" s="8" cm="1">
        <f t="array" ref="K10">INDEX($C$2:$C$25, ROW()-ROW($F$2)+1 + COLUMN()-COLUMN($F$2))</f>
        <v>-0.18508067288965485</v>
      </c>
      <c r="L10" s="8" cm="1">
        <f t="array" ref="L10">INDEX($C$2:$C$25, ROW()-ROW($F$2)+1 + COLUMN()-COLUMN($F$2))</f>
        <v>0.18428462698474479</v>
      </c>
      <c r="M10" s="8" cm="1">
        <f t="array" ref="M10">INDEX($C$2:$C$25, ROW()-ROW($F$2)+1 + COLUMN()-COLUMN($F$2))</f>
        <v>0.59822849753363672</v>
      </c>
      <c r="N10" s="8" cm="1">
        <f t="array" ref="N10">INDEX($C$2:$C$25, ROW()-ROW($F$2)+1 + COLUMN()-COLUMN($F$2))</f>
        <v>1.2095917524981672</v>
      </c>
      <c r="O10" s="8" cm="1">
        <f t="array" ref="O10">INDEX($C$2:$C$25, ROW()-ROW($F$2)+1 + COLUMN()-COLUMN($F$2))</f>
        <v>1.1299871620079944</v>
      </c>
      <c r="P10" s="8" cm="1">
        <f t="array" ref="P10">INDEX($C$2:$C$25, ROW()-ROW($F$2)+1 + COLUMN()-COLUMN($F$2))</f>
        <v>1.0058040008433207</v>
      </c>
      <c r="Q10" s="8" cm="1">
        <f t="array" ref="Q10">INDEX($C$2:$C$25, ROW()-ROW($F$2)+1 + COLUMN()-COLUMN($F$2))</f>
        <v>1.0440142042786049</v>
      </c>
      <c r="R10" s="8" cm="1">
        <f t="array" ref="R10">INDEX($C$2:$C$25, ROW()-ROW($F$2)+1 + COLUMN()-COLUMN($F$2))</f>
        <v>1.0981453258119274</v>
      </c>
      <c r="T10" s="11">
        <v>0.43787943535307222</v>
      </c>
      <c r="U10" s="11">
        <v>-0.25402857657139766</v>
      </c>
      <c r="V10" s="11">
        <v>-6.758653341690124E-2</v>
      </c>
      <c r="W10" s="11">
        <v>0.18549559618286254</v>
      </c>
      <c r="X10" s="11">
        <v>-5.8589853745708985E-2</v>
      </c>
      <c r="Y10" s="11">
        <v>-0.18258419833860579</v>
      </c>
      <c r="Z10" s="11">
        <v>-0.48439524396142852</v>
      </c>
      <c r="AA10" s="11">
        <v>0.27062541684931751</v>
      </c>
      <c r="AB10" s="11">
        <v>-8.4812939223046224E-2</v>
      </c>
      <c r="AC10" s="11">
        <v>0.14035219503327331</v>
      </c>
      <c r="AD10" s="11">
        <v>0.57254551059421865</v>
      </c>
      <c r="AE10" s="11">
        <v>7.3536131277880931E-2</v>
      </c>
      <c r="AJ10" s="1"/>
      <c r="AK10" s="8"/>
    </row>
    <row r="11" spans="1:37" x14ac:dyDescent="0.25">
      <c r="A11" vm="10">
        <v>211.16</v>
      </c>
      <c r="B11" s="34">
        <f t="shared" si="0"/>
        <v>210.52696193824897</v>
      </c>
      <c r="C11" s="8">
        <f t="shared" si="1"/>
        <v>0.17791625974552772</v>
      </c>
      <c r="D11" s="7" cm="1">
        <f t="array" ref="D11">AVERAGE(IF(((ROW($F$16:$R$27)-ROW($F$16)+1)+(COLUMN($F$16:$R$27)-COLUMN($F$16)+1)) = ROW()-ROW($D$2)+2, $F$16:$R$27))</f>
        <v>-2.3654682936004923E-2</v>
      </c>
      <c r="F11" s="8" cm="1">
        <f t="array" ref="F11">INDEX($C$2:$C$25, ROW()-ROW($F$2)+1 + COLUMN()-COLUMN($F$2))</f>
        <v>0.17791625974552772</v>
      </c>
      <c r="G11" s="8" cm="1">
        <f t="array" ref="G11">INDEX($C$2:$C$25, ROW()-ROW($F$2)+1 + COLUMN()-COLUMN($F$2))</f>
        <v>-0.630866379634623</v>
      </c>
      <c r="H11" s="8" cm="1">
        <f t="array" ref="H11">INDEX($C$2:$C$25, ROW()-ROW($F$2)+1 + COLUMN()-COLUMN($F$2))</f>
        <v>-0.4748413822738819</v>
      </c>
      <c r="I11" s="8" cm="1">
        <f t="array" ref="I11">INDEX($C$2:$C$25, ROW()-ROW($F$2)+1 + COLUMN()-COLUMN($F$2))</f>
        <v>-0.14050210221516254</v>
      </c>
      <c r="J11" s="8" cm="1">
        <f t="array" ref="J11">INDEX($C$2:$C$25, ROW()-ROW($F$2)+1 + COLUMN()-COLUMN($F$2))</f>
        <v>-0.18508067288965485</v>
      </c>
      <c r="K11" s="8" cm="1">
        <f t="array" ref="K11">INDEX($C$2:$C$25, ROW()-ROW($F$2)+1 + COLUMN()-COLUMN($F$2))</f>
        <v>0.18428462698474479</v>
      </c>
      <c r="L11" s="8" cm="1">
        <f t="array" ref="L11">INDEX($C$2:$C$25, ROW()-ROW($F$2)+1 + COLUMN()-COLUMN($F$2))</f>
        <v>0.59822849753363672</v>
      </c>
      <c r="M11" s="8" cm="1">
        <f t="array" ref="M11">INDEX($C$2:$C$25, ROW()-ROW($F$2)+1 + COLUMN()-COLUMN($F$2))</f>
        <v>1.2095917524981672</v>
      </c>
      <c r="N11" s="8" cm="1">
        <f t="array" ref="N11">INDEX($C$2:$C$25, ROW()-ROW($F$2)+1 + COLUMN()-COLUMN($F$2))</f>
        <v>1.1299871620079944</v>
      </c>
      <c r="O11" s="8" cm="1">
        <f t="array" ref="O11">INDEX($C$2:$C$25, ROW()-ROW($F$2)+1 + COLUMN()-COLUMN($F$2))</f>
        <v>1.0058040008433207</v>
      </c>
      <c r="P11" s="8" cm="1">
        <f t="array" ref="P11">INDEX($C$2:$C$25, ROW()-ROW($F$2)+1 + COLUMN()-COLUMN($F$2))</f>
        <v>1.0440142042786049</v>
      </c>
      <c r="Q11" s="8" cm="1">
        <f t="array" ref="Q11">INDEX($C$2:$C$25, ROW()-ROW($F$2)+1 + COLUMN()-COLUMN($F$2))</f>
        <v>1.0981453258119274</v>
      </c>
      <c r="R11" s="8" cm="1">
        <f t="array" ref="R11">INDEX($C$2:$C$25, ROW()-ROW($F$2)+1 + COLUMN()-COLUMN($F$2))</f>
        <v>0.21294227956120801</v>
      </c>
      <c r="T11" s="11">
        <v>0.28749466590714051</v>
      </c>
      <c r="U11" s="11">
        <v>-0.4183626242186062</v>
      </c>
      <c r="V11" s="11">
        <v>2.6532495613126154E-2</v>
      </c>
      <c r="W11" s="11">
        <v>7.4260183886591391E-2</v>
      </c>
      <c r="X11" s="11">
        <v>0.3050684206210581</v>
      </c>
      <c r="Y11" s="11">
        <v>0.22046813777049182</v>
      </c>
      <c r="Z11" s="11">
        <v>-0.34452564804300267</v>
      </c>
      <c r="AA11" s="11">
        <v>-0.22309817967171694</v>
      </c>
      <c r="AB11" s="11">
        <v>-0.15073753492869588</v>
      </c>
      <c r="AC11" s="11">
        <v>-7.9182087296079048E-2</v>
      </c>
      <c r="AD11" s="11">
        <v>-0.55269451088280863</v>
      </c>
      <c r="AE11" s="11">
        <v>0.30248056596756062</v>
      </c>
      <c r="AJ11" s="1"/>
      <c r="AK11" s="8"/>
    </row>
    <row r="12" spans="1:37" x14ac:dyDescent="0.25">
      <c r="A12" vm="11">
        <v>208.62</v>
      </c>
      <c r="B12" s="34">
        <f t="shared" si="0"/>
        <v>210.08496631036326</v>
      </c>
      <c r="C12" s="8">
        <f t="shared" si="1"/>
        <v>-0.630866379634623</v>
      </c>
      <c r="D12" s="7" cm="1">
        <f t="array" ref="D12">AVERAGE(IF(((ROW($F$16:$R$27)-ROW($F$16)+1)+(COLUMN($F$16:$R$27)-COLUMN($F$16)+1)) = ROW()-ROW($D$2)+2, $F$16:$R$27))</f>
        <v>-0.16439420676116467</v>
      </c>
      <c r="F12" s="8" cm="1">
        <f t="array" ref="F12">INDEX($C$2:$C$25, ROW()-ROW($F$2)+1 + COLUMN()-COLUMN($F$2))</f>
        <v>-0.630866379634623</v>
      </c>
      <c r="G12" s="8" cm="1">
        <f t="array" ref="G12">INDEX($C$2:$C$25, ROW()-ROW($F$2)+1 + COLUMN()-COLUMN($F$2))</f>
        <v>-0.4748413822738819</v>
      </c>
      <c r="H12" s="8" cm="1">
        <f t="array" ref="H12">INDEX($C$2:$C$25, ROW()-ROW($F$2)+1 + COLUMN()-COLUMN($F$2))</f>
        <v>-0.14050210221516254</v>
      </c>
      <c r="I12" s="8" cm="1">
        <f t="array" ref="I12">INDEX($C$2:$C$25, ROW()-ROW($F$2)+1 + COLUMN()-COLUMN($F$2))</f>
        <v>-0.18508067288965485</v>
      </c>
      <c r="J12" s="8" cm="1">
        <f t="array" ref="J12">INDEX($C$2:$C$25, ROW()-ROW($F$2)+1 + COLUMN()-COLUMN($F$2))</f>
        <v>0.18428462698474479</v>
      </c>
      <c r="K12" s="8" cm="1">
        <f t="array" ref="K12">INDEX($C$2:$C$25, ROW()-ROW($F$2)+1 + COLUMN()-COLUMN($F$2))</f>
        <v>0.59822849753363672</v>
      </c>
      <c r="L12" s="8" cm="1">
        <f t="array" ref="L12">INDEX($C$2:$C$25, ROW()-ROW($F$2)+1 + COLUMN()-COLUMN($F$2))</f>
        <v>1.2095917524981672</v>
      </c>
      <c r="M12" s="8" cm="1">
        <f t="array" ref="M12">INDEX($C$2:$C$25, ROW()-ROW($F$2)+1 + COLUMN()-COLUMN($F$2))</f>
        <v>1.1299871620079944</v>
      </c>
      <c r="N12" s="8" cm="1">
        <f t="array" ref="N12">INDEX($C$2:$C$25, ROW()-ROW($F$2)+1 + COLUMN()-COLUMN($F$2))</f>
        <v>1.0058040008433207</v>
      </c>
      <c r="O12" s="8" cm="1">
        <f t="array" ref="O12">INDEX($C$2:$C$25, ROW()-ROW($F$2)+1 + COLUMN()-COLUMN($F$2))</f>
        <v>1.0440142042786049</v>
      </c>
      <c r="P12" s="8" cm="1">
        <f t="array" ref="P12">INDEX($C$2:$C$25, ROW()-ROW($F$2)+1 + COLUMN()-COLUMN($F$2))</f>
        <v>1.0981453258119274</v>
      </c>
      <c r="Q12" s="8" cm="1">
        <f t="array" ref="Q12">INDEX($C$2:$C$25, ROW()-ROW($F$2)+1 + COLUMN()-COLUMN($F$2))</f>
        <v>0.21294227956120801</v>
      </c>
      <c r="R12" s="8" cm="1">
        <f t="array" ref="R12">INDEX($C$2:$C$25, ROW()-ROW($F$2)+1 + COLUMN()-COLUMN($F$2))</f>
        <v>-0.49394648399152402</v>
      </c>
      <c r="T12" s="11">
        <v>8.3591836474356279E-2</v>
      </c>
      <c r="U12" s="11">
        <v>-0.49924125490438925</v>
      </c>
      <c r="V12" s="11">
        <v>0.22612432221251397</v>
      </c>
      <c r="W12" s="11">
        <v>-0.15090414286675718</v>
      </c>
      <c r="X12" s="11">
        <v>-5.0847149810428961E-2</v>
      </c>
      <c r="Y12" s="11">
        <v>0.14570592483227651</v>
      </c>
      <c r="Z12" s="11">
        <v>0.12903243576590606</v>
      </c>
      <c r="AA12" s="11">
        <v>-0.51632093848182681</v>
      </c>
      <c r="AB12" s="11">
        <v>0.10258651674407725</v>
      </c>
      <c r="AC12" s="11">
        <v>-0.17080921436138563</v>
      </c>
      <c r="AD12" s="11">
        <v>0.30343058336193213</v>
      </c>
      <c r="AE12" s="11">
        <v>-0.4806704428488226</v>
      </c>
      <c r="AJ12" s="1"/>
      <c r="AK12" s="8"/>
    </row>
    <row r="13" spans="1:37" x14ac:dyDescent="0.25">
      <c r="A13" vm="12">
        <v>209.11</v>
      </c>
      <c r="B13" s="34">
        <f t="shared" si="0"/>
        <v>209.87178320883407</v>
      </c>
      <c r="C13" s="8">
        <f t="shared" si="1"/>
        <v>-0.4748413822738819</v>
      </c>
      <c r="D13" s="7" cm="1">
        <f t="array" ref="D13">AVERAGE(IF(((ROW($F$16:$R$27)-ROW($F$16)+1)+(COLUMN($F$16:$R$27)-COLUMN($F$16)+1)) = ROW()-ROW($D$2)+2, $F$16:$R$27))</f>
        <v>-0.23227562074778499</v>
      </c>
      <c r="F13" s="8" cm="1">
        <f t="array" ref="F13">INDEX($C$2:$C$25, ROW()-ROW($F$2)+1 + COLUMN()-COLUMN($F$2))</f>
        <v>-0.4748413822738819</v>
      </c>
      <c r="G13" s="8" cm="1">
        <f t="array" ref="G13">INDEX($C$2:$C$25, ROW()-ROW($F$2)+1 + COLUMN()-COLUMN($F$2))</f>
        <v>-0.14050210221516254</v>
      </c>
      <c r="H13" s="8" cm="1">
        <f t="array" ref="H13">INDEX($C$2:$C$25, ROW()-ROW($F$2)+1 + COLUMN()-COLUMN($F$2))</f>
        <v>-0.18508067288965485</v>
      </c>
      <c r="I13" s="8" cm="1">
        <f t="array" ref="I13">INDEX($C$2:$C$25, ROW()-ROW($F$2)+1 + COLUMN()-COLUMN($F$2))</f>
        <v>0.18428462698474479</v>
      </c>
      <c r="J13" s="8" cm="1">
        <f t="array" ref="J13">INDEX($C$2:$C$25, ROW()-ROW($F$2)+1 + COLUMN()-COLUMN($F$2))</f>
        <v>0.59822849753363672</v>
      </c>
      <c r="K13" s="8" cm="1">
        <f t="array" ref="K13">INDEX($C$2:$C$25, ROW()-ROW($F$2)+1 + COLUMN()-COLUMN($F$2))</f>
        <v>1.2095917524981672</v>
      </c>
      <c r="L13" s="8" cm="1">
        <f t="array" ref="L13">INDEX($C$2:$C$25, ROW()-ROW($F$2)+1 + COLUMN()-COLUMN($F$2))</f>
        <v>1.1299871620079944</v>
      </c>
      <c r="M13" s="8" cm="1">
        <f t="array" ref="M13">INDEX($C$2:$C$25, ROW()-ROW($F$2)+1 + COLUMN()-COLUMN($F$2))</f>
        <v>1.0058040008433207</v>
      </c>
      <c r="N13" s="8" cm="1">
        <f t="array" ref="N13">INDEX($C$2:$C$25, ROW()-ROW($F$2)+1 + COLUMN()-COLUMN($F$2))</f>
        <v>1.0440142042786049</v>
      </c>
      <c r="O13" s="8" cm="1">
        <f t="array" ref="O13">INDEX($C$2:$C$25, ROW()-ROW($F$2)+1 + COLUMN()-COLUMN($F$2))</f>
        <v>1.0981453258119274</v>
      </c>
      <c r="P13" s="8" cm="1">
        <f t="array" ref="P13">INDEX($C$2:$C$25, ROW()-ROW($F$2)+1 + COLUMN()-COLUMN($F$2))</f>
        <v>0.21294227956120801</v>
      </c>
      <c r="Q13" s="8" cm="1">
        <f t="array" ref="Q13">INDEX($C$2:$C$25, ROW()-ROW($F$2)+1 + COLUMN()-COLUMN($F$2))</f>
        <v>-0.49394648399152402</v>
      </c>
      <c r="R13" s="8" cm="1">
        <f t="array" ref="R13">INDEX($C$2:$C$25, ROW()-ROW($F$2)+1 + COLUMN()-COLUMN($F$2))</f>
        <v>-0.96520565969335148</v>
      </c>
      <c r="T13" s="11">
        <v>-7.3531586144305799E-2</v>
      </c>
      <c r="U13" s="11">
        <v>-0.43185684537391689</v>
      </c>
      <c r="V13" s="11">
        <v>0.45257476804866476</v>
      </c>
      <c r="W13" s="11">
        <v>2.5262660879198904E-2</v>
      </c>
      <c r="X13" s="11">
        <v>-0.28214534930254676</v>
      </c>
      <c r="Y13" s="11">
        <v>0.27024117572390627</v>
      </c>
      <c r="Z13" s="11">
        <v>0.35414003866144722</v>
      </c>
      <c r="AA13" s="11">
        <v>0.46761762886465941</v>
      </c>
      <c r="AB13" s="11">
        <v>-5.383348878175008E-3</v>
      </c>
      <c r="AC13" s="11">
        <v>0.21039283926789354</v>
      </c>
      <c r="AD13" s="11">
        <v>-3.8113846613338741E-2</v>
      </c>
      <c r="AE13" s="11">
        <v>0.24528789344749</v>
      </c>
      <c r="AJ13" s="1"/>
      <c r="AK13" s="8"/>
    </row>
    <row r="14" spans="1:37" x14ac:dyDescent="0.25">
      <c r="A14" vm="13">
        <v>210.16</v>
      </c>
      <c r="B14" s="34">
        <f t="shared" si="0"/>
        <v>209.98888423954747</v>
      </c>
      <c r="C14" s="8">
        <f t="shared" si="1"/>
        <v>-0.14050210221516254</v>
      </c>
      <c r="D14" s="7" cm="1">
        <f t="array" ref="D14">AVERAGE(IF(((ROW($F$16:$R$27)-ROW($F$16)+1)+(COLUMN($F$16:$R$27)-COLUMN($F$16)+1)) = ROW()-ROW($D$2)+2, $F$16:$R$27))</f>
        <v>-0.19498850236411205</v>
      </c>
      <c r="AJ14" s="1"/>
      <c r="AK14" s="8"/>
    </row>
    <row r="15" spans="1:37" x14ac:dyDescent="0.25">
      <c r="A15" vm="14">
        <v>210.02</v>
      </c>
      <c r="B15" s="34">
        <f t="shared" si="0"/>
        <v>210.46131074208884</v>
      </c>
      <c r="C15" s="8">
        <f t="shared" si="1"/>
        <v>-0.18508067288965485</v>
      </c>
      <c r="D15" s="7" cm="1">
        <f t="array" ref="D15">AVERAGE(IF(((ROW($F$16:$R$27)-ROW($F$16)+1)+(COLUMN($F$16:$R$27)-COLUMN($F$16)+1)) = ROW()-ROW($D$2)+2, $F$16:$R$27))</f>
        <v>-4.4559229278070697E-2</v>
      </c>
      <c r="F15" t="s">
        <v>8</v>
      </c>
      <c r="T15" t="s">
        <v>6</v>
      </c>
      <c r="AJ15" s="1"/>
      <c r="AK15" s="8"/>
    </row>
    <row r="16" spans="1:37" x14ac:dyDescent="0.25">
      <c r="A16" vm="15">
        <v>211.18</v>
      </c>
      <c r="B16" s="34">
        <f t="shared" si="0"/>
        <v>210.92540682577749</v>
      </c>
      <c r="C16" s="8">
        <f t="shared" si="1"/>
        <v>0.18428462698474479</v>
      </c>
      <c r="D16" s="7" cm="1">
        <f t="array" ref="D16">AVERAGE(IF(((ROW($F$16:$R$27)-ROW($F$16)+1)+(COLUMN($F$16:$R$27)-COLUMN($F$16)+1)) = ROW()-ROW($D$2)+2, $F$16:$R$27))</f>
        <v>0.10321748548243581</v>
      </c>
      <c r="F16" s="10" cm="1">
        <f t="array" ref="F16">$T$31 * INDEX($T$2:$AE$13, ROW()-ROW($F$16)+1, 1) * INDEX($T$16:$AF$28, COLUMN()-COLUMN($F$16)+1, 1)</f>
        <v>-1.3025487017845694</v>
      </c>
      <c r="G16" s="10" cm="1">
        <f t="array" ref="G16">$T$31 * INDEX($T$2:$AE$13, ROW()-ROW($F$16)+1, 1) * INDEX($T$16:$AF$28, COLUMN()-COLUMN($F$16)+1, 1)</f>
        <v>-0.62096679378573227</v>
      </c>
      <c r="H16" s="10" cm="1">
        <f t="array" ref="H16">$T$31 * INDEX($T$2:$AE$13, ROW()-ROW($F$16)+1, 1) * INDEX($T$16:$AF$28, COLUMN()-COLUMN($F$16)+1, 1)</f>
        <v>2.4834014987496631E-2</v>
      </c>
      <c r="I16" s="10" cm="1">
        <f t="array" ref="I16">$T$31 * INDEX($T$2:$AE$13, ROW()-ROW($F$16)+1, 1) * INDEX($T$16:$AF$28, COLUMN()-COLUMN($F$16)+1, 1)</f>
        <v>0.461389616690214</v>
      </c>
      <c r="J16" s="10" cm="1">
        <f t="array" ref="J16">$T$31 * INDEX($T$2:$AE$13, ROW()-ROW($F$16)+1, 1) * INDEX($T$16:$AF$28, COLUMN()-COLUMN($F$16)+1, 1)</f>
        <v>0.36349280766320402</v>
      </c>
      <c r="K16" s="10" cm="1">
        <f t="array" ref="K16">$T$31 * INDEX($T$2:$AE$13, ROW()-ROW($F$16)+1, 1) * INDEX($T$16:$AF$28, COLUMN()-COLUMN($F$16)+1, 1)</f>
        <v>6.9449349728373133E-2</v>
      </c>
      <c r="L16" s="10" cm="1">
        <f t="array" ref="L16">$T$31 * INDEX($T$2:$AE$13, ROW()-ROW($F$16)+1, 1) * INDEX($T$16:$AF$28, COLUMN()-COLUMN($F$16)+1, 1)</f>
        <v>3.2171363646735646E-2</v>
      </c>
      <c r="M16" s="10" cm="1">
        <f t="array" ref="M16">$T$31 * INDEX($T$2:$AE$13, ROW()-ROW($F$16)+1, 1) * INDEX($T$16:$AF$28, COLUMN()-COLUMN($F$16)+1, 1)</f>
        <v>-8.2057167109599247E-2</v>
      </c>
      <c r="N16" s="10" cm="1">
        <f t="array" ref="N16">$T$31 * INDEX($T$2:$AE$13, ROW()-ROW($F$16)+1, 1) * INDEX($T$16:$AF$28, COLUMN()-COLUMN($F$16)+1, 1)</f>
        <v>-0.38258178621626981</v>
      </c>
      <c r="O16" s="10" cm="1">
        <f t="array" ref="O16">$T$31 * INDEX($T$2:$AE$13, ROW()-ROW($F$16)+1, 1) * INDEX($T$16:$AF$28, COLUMN()-COLUMN($F$16)+1, 1)</f>
        <v>-0.8002268199101058</v>
      </c>
      <c r="P16" s="10" cm="1">
        <f t="array" ref="P16">$T$31 * INDEX($T$2:$AE$13, ROW()-ROW($F$16)+1, 1) * INDEX($T$16:$AF$28, COLUMN()-COLUMN($F$16)+1, 1)</f>
        <v>-1.1088078639892589</v>
      </c>
      <c r="Q16" s="10" cm="1">
        <f t="array" ref="Q16">$T$31 * INDEX($T$2:$AE$13, ROW()-ROW($F$16)+1, 1) * INDEX($T$16:$AF$28, COLUMN()-COLUMN($F$16)+1, 1)</f>
        <v>-1.1026766980338665</v>
      </c>
      <c r="R16" s="10" cm="1">
        <f t="array" ref="R16">$T$31 * INDEX($T$2:$AE$13, ROW()-ROW($F$16)+1, 1) * INDEX($T$16:$AF$28, COLUMN()-COLUMN($F$16)+1, 1)</f>
        <v>-0.94808771277999693</v>
      </c>
      <c r="T16" s="12" cm="1">
        <f t="array" ref="T16:AF28">[1]!SVD_V(F2:R13)</f>
        <v>0.50811845631880992</v>
      </c>
      <c r="U16" s="12">
        <v>0.43604781533084047</v>
      </c>
      <c r="V16" s="12">
        <v>0.4325267089837066</v>
      </c>
      <c r="W16" s="12">
        <v>0.33277498827320851</v>
      </c>
      <c r="X16" s="12">
        <v>0.37195662936300566</v>
      </c>
      <c r="Y16" s="12">
        <v>0.25387177629309754</v>
      </c>
      <c r="Z16" s="12">
        <v>1.5690199037329045E-2</v>
      </c>
      <c r="AA16" s="12">
        <v>5.0655154101101774E-2</v>
      </c>
      <c r="AB16" s="12">
        <v>8.0430275438767795E-2</v>
      </c>
      <c r="AC16" s="12">
        <v>4.1891692917473522E-2</v>
      </c>
      <c r="AD16" s="12">
        <v>8.9312562757629887E-2</v>
      </c>
      <c r="AE16" s="12">
        <v>0.17900080729786394</v>
      </c>
      <c r="AF16" s="12">
        <v>1.6384011939252208E-3</v>
      </c>
      <c r="AJ16" s="1"/>
      <c r="AK16" s="8"/>
    </row>
    <row r="17" spans="1:37" x14ac:dyDescent="0.25">
      <c r="A17" vm="16">
        <v>212.48</v>
      </c>
      <c r="B17" s="34">
        <f t="shared" si="0"/>
        <v>211.29886697295095</v>
      </c>
      <c r="C17" s="8">
        <f t="shared" si="1"/>
        <v>0.59822849753363672</v>
      </c>
      <c r="D17" s="7" cm="1">
        <f t="array" ref="D17">AVERAGE(IF(((ROW($F$16:$R$27)-ROW($F$16)+1)+(COLUMN($F$16:$R$27)-COLUMN($F$16)+1)) = ROW()-ROW($D$2)+2, $F$16:$R$27))</f>
        <v>0.22213405380300993</v>
      </c>
      <c r="F17" s="10" cm="1">
        <f t="array" ref="F17">$T$31 * INDEX($T$2:$AE$13, ROW()-ROW($F$16)+1, 1) * INDEX($T$16:$AF$28, COLUMN()-COLUMN($F$16)+1, 1)</f>
        <v>-0.87488205320404488</v>
      </c>
      <c r="G17" s="10" cm="1">
        <f t="array" ref="G17">$T$31 * INDEX($T$2:$AE$13, ROW()-ROW($F$16)+1, 1) * INDEX($T$16:$AF$28, COLUMN()-COLUMN($F$16)+1, 1)</f>
        <v>-0.41708436910994434</v>
      </c>
      <c r="H17" s="10" cm="1">
        <f t="array" ref="H17">$T$31 * INDEX($T$2:$AE$13, ROW()-ROW($F$16)+1, 1) * INDEX($T$16:$AF$28, COLUMN()-COLUMN($F$16)+1, 1)</f>
        <v>1.6680246958746352E-2</v>
      </c>
      <c r="I17" s="10" cm="1">
        <f t="array" ref="I17">$T$31 * INDEX($T$2:$AE$13, ROW()-ROW($F$16)+1, 1) * INDEX($T$16:$AF$28, COLUMN()-COLUMN($F$16)+1, 1)</f>
        <v>0.30990126866190981</v>
      </c>
      <c r="J17" s="10" cm="1">
        <f t="array" ref="J17">$T$31 * INDEX($T$2:$AE$13, ROW()-ROW($F$16)+1, 1) * INDEX($T$16:$AF$28, COLUMN()-COLUMN($F$16)+1, 1)</f>
        <v>0.24414698157357931</v>
      </c>
      <c r="K17" s="10" cm="1">
        <f t="array" ref="K17">$T$31 * INDEX($T$2:$AE$13, ROW()-ROW($F$16)+1, 1) * INDEX($T$16:$AF$28, COLUMN()-COLUMN($F$16)+1, 1)</f>
        <v>4.6647000300871704E-2</v>
      </c>
      <c r="L17" s="10" cm="1">
        <f t="array" ref="L17">$T$31 * INDEX($T$2:$AE$13, ROW()-ROW($F$16)+1, 1) * INDEX($T$16:$AF$28, COLUMN()-COLUMN($F$16)+1, 1)</f>
        <v>2.1608519238526858E-2</v>
      </c>
      <c r="M17" s="10" cm="1">
        <f t="array" ref="M17">$T$31 * INDEX($T$2:$AE$13, ROW()-ROW($F$16)+1, 1) * INDEX($T$16:$AF$28, COLUMN()-COLUMN($F$16)+1, 1)</f>
        <v>-5.5115284935293822E-2</v>
      </c>
      <c r="N17" s="10" cm="1">
        <f t="array" ref="N17">$T$31 * INDEX($T$2:$AE$13, ROW()-ROW($F$16)+1, 1) * INDEX($T$16:$AF$28, COLUMN()-COLUMN($F$16)+1, 1)</f>
        <v>-0.25696846358587822</v>
      </c>
      <c r="O17" s="10" cm="1">
        <f t="array" ref="O17">$T$31 * INDEX($T$2:$AE$13, ROW()-ROW($F$16)+1, 1) * INDEX($T$16:$AF$28, COLUMN()-COLUMN($F$16)+1, 1)</f>
        <v>-0.53748783617281448</v>
      </c>
      <c r="P17" s="10" cm="1">
        <f t="array" ref="P17">$T$31 * INDEX($T$2:$AE$13, ROW()-ROW($F$16)+1, 1) * INDEX($T$16:$AF$28, COLUMN()-COLUMN($F$16)+1, 1)</f>
        <v>-0.74475226863045663</v>
      </c>
      <c r="Q17" s="10" cm="1">
        <f t="array" ref="Q17">$T$31 * INDEX($T$2:$AE$13, ROW()-ROW($F$16)+1, 1) * INDEX($T$16:$AF$28, COLUMN()-COLUMN($F$16)+1, 1)</f>
        <v>-0.74063415231569663</v>
      </c>
      <c r="R17" s="10" cm="1">
        <f t="array" ref="R17">$T$31 * INDEX($T$2:$AE$13, ROW()-ROW($F$16)+1, 1) * INDEX($T$16:$AF$28, COLUMN()-COLUMN($F$16)+1, 1)</f>
        <v>-0.63680146749067734</v>
      </c>
      <c r="T17" s="12">
        <v>0.24223638490550059</v>
      </c>
      <c r="U17" s="12">
        <v>0.30960547977482888</v>
      </c>
      <c r="V17" s="12">
        <v>0.26718053257618091</v>
      </c>
      <c r="W17" s="12">
        <v>-0.32027275433939706</v>
      </c>
      <c r="X17" s="12">
        <v>-0.41237660504137769</v>
      </c>
      <c r="Y17" s="12">
        <v>-0.21474734722912639</v>
      </c>
      <c r="Z17" s="12">
        <v>-3.4977707772385735E-2</v>
      </c>
      <c r="AA17" s="12">
        <v>0.28307065869805198</v>
      </c>
      <c r="AB17" s="12">
        <v>-0.32277777554542281</v>
      </c>
      <c r="AC17" s="12">
        <v>0.31204706933015769</v>
      </c>
      <c r="AD17" s="12">
        <v>0.11976465484826782</v>
      </c>
      <c r="AE17" s="12">
        <v>-0.39491005505221866</v>
      </c>
      <c r="AF17" s="12">
        <v>-4.6110640653231935E-2</v>
      </c>
      <c r="AJ17" s="1"/>
      <c r="AK17" s="8"/>
    </row>
    <row r="18" spans="1:37" x14ac:dyDescent="0.25">
      <c r="A18" vm="17">
        <v>214.4</v>
      </c>
      <c r="B18" s="34">
        <f t="shared" si="0"/>
        <v>211.60645264632674</v>
      </c>
      <c r="C18" s="8">
        <f t="shared" si="1"/>
        <v>1.2095917524981672</v>
      </c>
      <c r="D18" s="7" cm="1">
        <f t="array" ref="D18">AVERAGE(IF(((ROW($F$16:$R$27)-ROW($F$16)+1)+(COLUMN($F$16:$R$27)-COLUMN($F$16)+1)) = ROW()-ROW($D$2)+2, $F$16:$R$27))</f>
        <v>0.3200749800819026</v>
      </c>
      <c r="F18" s="10" cm="1">
        <f t="array" ref="F18">$T$31 * INDEX($T$2:$AE$13, ROW()-ROW($F$16)+1, 1) * INDEX($T$16:$AF$28, COLUMN()-COLUMN($F$16)+1, 1)</f>
        <v>-0.29167538143612215</v>
      </c>
      <c r="G18" s="10" cm="1">
        <f t="array" ref="G18">$T$31 * INDEX($T$2:$AE$13, ROW()-ROW($F$16)+1, 1) * INDEX($T$16:$AF$28, COLUMN()-COLUMN($F$16)+1, 1)</f>
        <v>-0.13905102065548341</v>
      </c>
      <c r="H18" s="10" cm="1">
        <f t="array" ref="H18">$T$31 * INDEX($T$2:$AE$13, ROW()-ROW($F$16)+1, 1) * INDEX($T$16:$AF$28, COLUMN()-COLUMN($F$16)+1, 1)</f>
        <v>5.5609980526213467E-3</v>
      </c>
      <c r="I18" s="10" cm="1">
        <f t="array" ref="I18">$T$31 * INDEX($T$2:$AE$13, ROW()-ROW($F$16)+1, 1) * INDEX($T$16:$AF$28, COLUMN()-COLUMN($F$16)+1, 1)</f>
        <v>0.10331743623436669</v>
      </c>
      <c r="J18" s="10" cm="1">
        <f t="array" ref="J18">$T$31 * INDEX($T$2:$AE$13, ROW()-ROW($F$16)+1, 1) * INDEX($T$16:$AF$28, COLUMN()-COLUMN($F$16)+1, 1)</f>
        <v>8.1395730677245065E-2</v>
      </c>
      <c r="K18" s="10" cm="1">
        <f t="array" ref="K18">$T$31 * INDEX($T$2:$AE$13, ROW()-ROW($F$16)+1, 1) * INDEX($T$16:$AF$28, COLUMN()-COLUMN($F$16)+1, 1)</f>
        <v>1.5551560985597726E-2</v>
      </c>
      <c r="L18" s="10" cm="1">
        <f t="array" ref="L18">$T$31 * INDEX($T$2:$AE$13, ROW()-ROW($F$16)+1, 1) * INDEX($T$16:$AF$28, COLUMN()-COLUMN($F$16)+1, 1)</f>
        <v>7.2040260376642559E-3</v>
      </c>
      <c r="M18" s="10" cm="1">
        <f t="array" ref="M18">$T$31 * INDEX($T$2:$AE$13, ROW()-ROW($F$16)+1, 1) * INDEX($T$16:$AF$28, COLUMN()-COLUMN($F$16)+1, 1)</f>
        <v>-1.8374787432875937E-2</v>
      </c>
      <c r="N18" s="10" cm="1">
        <f t="array" ref="N18">$T$31 * INDEX($T$2:$AE$13, ROW()-ROW($F$16)+1, 1) * INDEX($T$16:$AF$28, COLUMN()-COLUMN($F$16)+1, 1)</f>
        <v>-8.5670261904417774E-2</v>
      </c>
      <c r="O18" s="10" cm="1">
        <f t="array" ref="O18">$T$31 * INDEX($T$2:$AE$13, ROW()-ROW($F$16)+1, 1) * INDEX($T$16:$AF$28, COLUMN()-COLUMN($F$16)+1, 1)</f>
        <v>-0.17919211973641702</v>
      </c>
      <c r="P18" s="10" cm="1">
        <f t="array" ref="P18">$T$31 * INDEX($T$2:$AE$13, ROW()-ROW($F$16)+1, 1) * INDEX($T$16:$AF$28, COLUMN()-COLUMN($F$16)+1, 1)</f>
        <v>-0.2482916425507509</v>
      </c>
      <c r="Q18" s="10" cm="1">
        <f t="array" ref="Q18">$T$31 * INDEX($T$2:$AE$13, ROW()-ROW($F$16)+1, 1) * INDEX($T$16:$AF$28, COLUMN()-COLUMN($F$16)+1, 1)</f>
        <v>-0.2469187110310026</v>
      </c>
      <c r="R18" s="10" cm="1">
        <f t="array" ref="R18">$T$31 * INDEX($T$2:$AE$13, ROW()-ROW($F$16)+1, 1) * INDEX($T$16:$AF$28, COLUMN()-COLUMN($F$16)+1, 1)</f>
        <v>-0.21230211575286079</v>
      </c>
      <c r="T18" s="12">
        <v>-9.6876388133178542E-3</v>
      </c>
      <c r="U18" s="12">
        <v>0.13894903247837306</v>
      </c>
      <c r="V18" s="12">
        <v>-3.8790040364788538E-2</v>
      </c>
      <c r="W18" s="12">
        <v>-0.64498386137118324</v>
      </c>
      <c r="X18" s="12">
        <v>8.134869740474987E-2</v>
      </c>
      <c r="Y18" s="12">
        <v>0.22486679329601011</v>
      </c>
      <c r="Z18" s="12">
        <v>0.25749195812343301</v>
      </c>
      <c r="AA18" s="12">
        <v>0.21441061181238366</v>
      </c>
      <c r="AB18" s="12">
        <v>0.4920488163797424</v>
      </c>
      <c r="AC18" s="12">
        <v>9.9424359739932328E-2</v>
      </c>
      <c r="AD18" s="12">
        <v>3.6926817156488047E-3</v>
      </c>
      <c r="AE18" s="12">
        <v>0.16129590768258265</v>
      </c>
      <c r="AF18" s="12">
        <v>0.34000958276240706</v>
      </c>
      <c r="AJ18" s="1"/>
      <c r="AK18" s="8"/>
    </row>
    <row r="19" spans="1:37" x14ac:dyDescent="0.25">
      <c r="A19" vm="18">
        <v>214.15</v>
      </c>
      <c r="B19" s="34">
        <f t="shared" si="0"/>
        <v>211.92610063736782</v>
      </c>
      <c r="C19" s="8">
        <f t="shared" si="1"/>
        <v>1.1299871620079944</v>
      </c>
      <c r="D19" s="7" cm="1">
        <f t="array" ref="D19">AVERAGE(IF(((ROW($F$16:$R$27)-ROW($F$16)+1)+(COLUMN($F$16:$R$27)-COLUMN($F$16)+1)) = ROW()-ROW($D$2)+2, $F$16:$R$27))</f>
        <v>0.42185676979323672</v>
      </c>
      <c r="F19" s="10" cm="1">
        <f t="array" ref="F19">$T$31 * INDEX($T$2:$AE$13, ROW()-ROW($F$16)+1, 1) * INDEX($T$16:$AF$28, COLUMN()-COLUMN($F$16)+1, 1)</f>
        <v>0.30701648539868176</v>
      </c>
      <c r="G19" s="10" cm="1">
        <f t="array" ref="G19">$T$31 * INDEX($T$2:$AE$13, ROW()-ROW($F$16)+1, 1) * INDEX($T$16:$AF$28, COLUMN()-COLUMN($F$16)+1, 1)</f>
        <v>0.14636461755033472</v>
      </c>
      <c r="H19" s="10" cm="1">
        <f t="array" ref="H19">$T$31 * INDEX($T$2:$AE$13, ROW()-ROW($F$16)+1, 1) * INDEX($T$16:$AF$28, COLUMN()-COLUMN($F$16)+1, 1)</f>
        <v>-5.8534870821747003E-3</v>
      </c>
      <c r="I19" s="10" cm="1">
        <f t="array" ref="I19">$T$31 * INDEX($T$2:$AE$13, ROW()-ROW($F$16)+1, 1) * INDEX($T$16:$AF$28, COLUMN()-COLUMN($F$16)+1, 1)</f>
        <v>-0.10875157168526577</v>
      </c>
      <c r="J19" s="10" cm="1">
        <f t="array" ref="J19">$T$31 * INDEX($T$2:$AE$13, ROW()-ROW($F$16)+1, 1) * INDEX($T$16:$AF$28, COLUMN()-COLUMN($F$16)+1, 1)</f>
        <v>-8.5676861159632356E-2</v>
      </c>
      <c r="K19" s="10" cm="1">
        <f t="array" ref="K19">$T$31 * INDEX($T$2:$AE$13, ROW()-ROW($F$16)+1, 1) * INDEX($T$16:$AF$28, COLUMN()-COLUMN($F$16)+1, 1)</f>
        <v>-1.6369518650332589E-2</v>
      </c>
      <c r="L19" s="10" cm="1">
        <f t="array" ref="L19">$T$31 * INDEX($T$2:$AE$13, ROW()-ROW($F$16)+1, 1) * INDEX($T$16:$AF$28, COLUMN()-COLUMN($F$16)+1, 1)</f>
        <v>-7.5829325872970631E-3</v>
      </c>
      <c r="M19" s="10" cm="1">
        <f t="array" ref="M19">$T$31 * INDEX($T$2:$AE$13, ROW()-ROW($F$16)+1, 1) * INDEX($T$16:$AF$28, COLUMN()-COLUMN($F$16)+1, 1)</f>
        <v>1.934123692514966E-2</v>
      </c>
      <c r="N19" s="10" cm="1">
        <f t="array" ref="N19">$T$31 * INDEX($T$2:$AE$13, ROW()-ROW($F$16)+1, 1) * INDEX($T$16:$AF$28, COLUMN()-COLUMN($F$16)+1, 1)</f>
        <v>9.0176217765019662E-2</v>
      </c>
      <c r="O19" s="10" cm="1">
        <f t="array" ref="O19">$T$31 * INDEX($T$2:$AE$13, ROW()-ROW($F$16)+1, 1) * INDEX($T$16:$AF$28, COLUMN()-COLUMN($F$16)+1, 1)</f>
        <v>0.18861699791644213</v>
      </c>
      <c r="P19" s="10" cm="1">
        <f t="array" ref="P19">$T$31 * INDEX($T$2:$AE$13, ROW()-ROW($F$16)+1, 1) * INDEX($T$16:$AF$28, COLUMN()-COLUMN($F$16)+1, 1)</f>
        <v>0.26135091372629904</v>
      </c>
      <c r="Q19" s="10" cm="1">
        <f t="array" ref="Q19">$T$31 * INDEX($T$2:$AE$13, ROW()-ROW($F$16)+1, 1) * INDEX($T$16:$AF$28, COLUMN()-COLUMN($F$16)+1, 1)</f>
        <v>0.25990577081498856</v>
      </c>
      <c r="R19" s="10" cm="1">
        <f t="array" ref="R19">$T$31 * INDEX($T$2:$AE$13, ROW()-ROW($F$16)+1, 1) * INDEX($T$16:$AF$28, COLUMN()-COLUMN($F$16)+1, 1)</f>
        <v>0.22346846381144483</v>
      </c>
      <c r="T19" s="12">
        <v>-0.17998603773736935</v>
      </c>
      <c r="U19" s="12">
        <v>-4.0228423712034694E-2</v>
      </c>
      <c r="V19" s="12">
        <v>-0.22106460866621991</v>
      </c>
      <c r="W19" s="12">
        <v>1.0131682315644548E-2</v>
      </c>
      <c r="X19" s="12">
        <v>0.16310215404971842</v>
      </c>
      <c r="Y19" s="12">
        <v>0.52709158478687979</v>
      </c>
      <c r="Z19" s="12">
        <v>0.35892281991744784</v>
      </c>
      <c r="AA19" s="12">
        <v>0.41577409261869158</v>
      </c>
      <c r="AB19" s="12">
        <v>-0.44336472245667646</v>
      </c>
      <c r="AC19" s="12">
        <v>4.4295977937288497E-2</v>
      </c>
      <c r="AD19" s="12">
        <v>0.17417813846643268</v>
      </c>
      <c r="AE19" s="12">
        <v>-6.791274914932712E-3</v>
      </c>
      <c r="AF19" s="12">
        <v>-0.28631170719977689</v>
      </c>
      <c r="AJ19" s="1"/>
      <c r="AK19" s="8"/>
    </row>
    <row r="20" spans="1:37" x14ac:dyDescent="0.25">
      <c r="A20" vm="19">
        <v>213.76</v>
      </c>
      <c r="B20" s="34">
        <f t="shared" si="0"/>
        <v>212.19769279751711</v>
      </c>
      <c r="C20" s="8">
        <f t="shared" si="1"/>
        <v>1.0058040008433207</v>
      </c>
      <c r="D20" s="7" cm="1">
        <f t="array" ref="D20">AVERAGE(IF(((ROW($F$16:$R$27)-ROW($F$16)+1)+(COLUMN($F$16:$R$27)-COLUMN($F$16)+1)) = ROW()-ROW($D$2)+2, $F$16:$R$27))</f>
        <v>0.50833670054933167</v>
      </c>
      <c r="F20" s="10" cm="1">
        <f t="array" ref="F20">$T$31 * INDEX($T$2:$AE$13, ROW()-ROW($F$16)+1, 1) * INDEX($T$16:$AF$28, COLUMN()-COLUMN($F$16)+1, 1)</f>
        <v>0.51304296458487086</v>
      </c>
      <c r="G20" s="10" cm="1">
        <f t="array" ref="G20">$T$31 * INDEX($T$2:$AE$13, ROW()-ROW($F$16)+1, 1) * INDEX($T$16:$AF$28, COLUMN()-COLUMN($F$16)+1, 1)</f>
        <v>0.24458405613250167</v>
      </c>
      <c r="H20" s="10" cm="1">
        <f t="array" ref="H20">$T$31 * INDEX($T$2:$AE$13, ROW()-ROW($F$16)+1, 1) * INDEX($T$16:$AF$28, COLUMN()-COLUMN($F$16)+1, 1)</f>
        <v>-9.7815280567049596E-3</v>
      </c>
      <c r="I20" s="10" cm="1">
        <f t="array" ref="I20">$T$31 * INDEX($T$2:$AE$13, ROW()-ROW($F$16)+1, 1) * INDEX($T$16:$AF$28, COLUMN()-COLUMN($F$16)+1, 1)</f>
        <v>-0.18173040013867744</v>
      </c>
      <c r="J20" s="10" cm="1">
        <f t="array" ref="J20">$T$31 * INDEX($T$2:$AE$13, ROW()-ROW($F$16)+1, 1) * INDEX($T$16:$AF$28, COLUMN()-COLUMN($F$16)+1, 1)</f>
        <v>-0.14317117463117471</v>
      </c>
      <c r="K20" s="10" cm="1">
        <f t="array" ref="K20">$T$31 * INDEX($T$2:$AE$13, ROW()-ROW($F$16)+1, 1) * INDEX($T$16:$AF$28, COLUMN()-COLUMN($F$16)+1, 1)</f>
        <v>-2.7354447648921025E-2</v>
      </c>
      <c r="L20" s="10" cm="1">
        <f t="array" ref="L20">$T$31 * INDEX($T$2:$AE$13, ROW()-ROW($F$16)+1, 1) * INDEX($T$16:$AF$28, COLUMN()-COLUMN($F$16)+1, 1)</f>
        <v>-1.2671535242748286E-2</v>
      </c>
      <c r="M20" s="10" cm="1">
        <f t="array" ref="M20">$T$31 * INDEX($T$2:$AE$13, ROW()-ROW($F$16)+1, 1) * INDEX($T$16:$AF$28, COLUMN()-COLUMN($F$16)+1, 1)</f>
        <v>3.2320367155306375E-2</v>
      </c>
      <c r="N20" s="10" cm="1">
        <f t="array" ref="N20">$T$31 * INDEX($T$2:$AE$13, ROW()-ROW($F$16)+1, 1) * INDEX($T$16:$AF$28, COLUMN()-COLUMN($F$16)+1, 1)</f>
        <v>0.1506898694288005</v>
      </c>
      <c r="O20" s="10" cm="1">
        <f t="array" ref="O20">$T$31 * INDEX($T$2:$AE$13, ROW()-ROW($F$16)+1, 1) * INDEX($T$16:$AF$28, COLUMN()-COLUMN($F$16)+1, 1)</f>
        <v>0.31519031838466022</v>
      </c>
      <c r="P20" s="10" cm="1">
        <f t="array" ref="P20">$T$31 * INDEX($T$2:$AE$13, ROW()-ROW($F$16)+1, 1) * INDEX($T$16:$AF$28, COLUMN()-COLUMN($F$16)+1, 1)</f>
        <v>0.43673305490741904</v>
      </c>
      <c r="Q20" s="10" cm="1">
        <f t="array" ref="Q20">$T$31 * INDEX($T$2:$AE$13, ROW()-ROW($F$16)+1, 1) * INDEX($T$16:$AF$28, COLUMN()-COLUMN($F$16)+1, 1)</f>
        <v>0.43431813441054484</v>
      </c>
      <c r="R20" s="10" cm="1">
        <f t="array" ref="R20">$T$31 * INDEX($T$2:$AE$13, ROW()-ROW($F$16)+1, 1) * INDEX($T$16:$AF$28, COLUMN()-COLUMN($F$16)+1, 1)</f>
        <v>0.3734292085852367</v>
      </c>
      <c r="T20" s="12">
        <v>-0.14179692786900855</v>
      </c>
      <c r="U20" s="12">
        <v>-7.7759215928740341E-2</v>
      </c>
      <c r="V20" s="12">
        <v>9.810992774778822E-3</v>
      </c>
      <c r="W20" s="12">
        <v>0.41703988391219149</v>
      </c>
      <c r="X20" s="12">
        <v>-0.39048278393388675</v>
      </c>
      <c r="Y20" s="12">
        <v>0.31878337070682095</v>
      </c>
      <c r="Z20" s="12">
        <v>0.18360310047302866</v>
      </c>
      <c r="AA20" s="12">
        <v>-0.20239336691410256</v>
      </c>
      <c r="AB20" s="12">
        <v>0.23272941958106519</v>
      </c>
      <c r="AC20" s="12">
        <v>0.51583745363281996</v>
      </c>
      <c r="AD20" s="12">
        <v>0.23244704346661127</v>
      </c>
      <c r="AE20" s="12">
        <v>-0.15037886303270781</v>
      </c>
      <c r="AF20" s="12">
        <v>0.27232169946212414</v>
      </c>
      <c r="AJ20" s="1"/>
      <c r="AK20" s="8"/>
    </row>
    <row r="21" spans="1:37" x14ac:dyDescent="0.25">
      <c r="A21" vm="20">
        <v>213.88</v>
      </c>
      <c r="B21" s="34">
        <f t="shared" si="0"/>
        <v>212.18861285780702</v>
      </c>
      <c r="C21" s="8">
        <f t="shared" si="1"/>
        <v>1.0440142042786049</v>
      </c>
      <c r="D21" s="7" cm="1">
        <f t="array" ref="D21">AVERAGE(IF(((ROW($F$16:$R$27)-ROW($F$16)+1)+(COLUMN($F$16:$R$27)-COLUMN($F$16)+1)) = ROW()-ROW($D$2)+2, $F$16:$R$27))</f>
        <v>0.50544548102013864</v>
      </c>
      <c r="F21" s="10" cm="1">
        <f t="array" ref="F21">$T$31 * INDEX($T$2:$AE$13, ROW()-ROW($F$16)+1, 1) * INDEX($T$16:$AF$28, COLUMN()-COLUMN($F$16)+1, 1)</f>
        <v>0.4897842540125748</v>
      </c>
      <c r="G21" s="10" cm="1">
        <f t="array" ref="G21">$T$31 * INDEX($T$2:$AE$13, ROW()-ROW($F$16)+1, 1) * INDEX($T$16:$AF$28, COLUMN()-COLUMN($F$16)+1, 1)</f>
        <v>0.23349588191538301</v>
      </c>
      <c r="H21" s="10" cm="1">
        <f t="array" ref="H21">$T$31 * INDEX($T$2:$AE$13, ROW()-ROW($F$16)+1, 1) * INDEX($T$16:$AF$28, COLUMN()-COLUMN($F$16)+1, 1)</f>
        <v>-9.3380842406304496E-3</v>
      </c>
      <c r="I21" s="10" cm="1">
        <f t="array" ref="I21">$T$31 * INDEX($T$2:$AE$13, ROW()-ROW($F$16)+1, 1) * INDEX($T$16:$AF$28, COLUMN()-COLUMN($F$16)+1, 1)</f>
        <v>-0.17349168511715252</v>
      </c>
      <c r="J21" s="10" cm="1">
        <f t="array" ref="J21">$T$31 * INDEX($T$2:$AE$13, ROW()-ROW($F$16)+1, 1) * INDEX($T$16:$AF$28, COLUMN()-COLUMN($F$16)+1, 1)</f>
        <v>-0.13668053516643394</v>
      </c>
      <c r="K21" s="10" cm="1">
        <f t="array" ref="K21">$T$31 * INDEX($T$2:$AE$13, ROW()-ROW($F$16)+1, 1) * INDEX($T$16:$AF$28, COLUMN()-COLUMN($F$16)+1, 1)</f>
        <v>-2.6114338682128965E-2</v>
      </c>
      <c r="L21" s="10" cm="1">
        <f t="array" ref="L21">$T$31 * INDEX($T$2:$AE$13, ROW()-ROW($F$16)+1, 1) * INDEX($T$16:$AF$28, COLUMN()-COLUMN($F$16)+1, 1)</f>
        <v>-1.2097073470416591E-2</v>
      </c>
      <c r="M21" s="10" cm="1">
        <f t="array" ref="M21">$T$31 * INDEX($T$2:$AE$13, ROW()-ROW($F$16)+1, 1) * INDEX($T$16:$AF$28, COLUMN()-COLUMN($F$16)+1, 1)</f>
        <v>3.0855129120390765E-2</v>
      </c>
      <c r="N21" s="10" cm="1">
        <f t="array" ref="N21">$T$31 * INDEX($T$2:$AE$13, ROW()-ROW($F$16)+1, 1) * INDEX($T$16:$AF$28, COLUMN()-COLUMN($F$16)+1, 1)</f>
        <v>0.1438583712870074</v>
      </c>
      <c r="O21" s="10" cm="1">
        <f t="array" ref="O21">$T$31 * INDEX($T$2:$AE$13, ROW()-ROW($F$16)+1, 1) * INDEX($T$16:$AF$28, COLUMN()-COLUMN($F$16)+1, 1)</f>
        <v>0.30090122196087338</v>
      </c>
      <c r="P21" s="10" cm="1">
        <f t="array" ref="P21">$T$31 * INDEX($T$2:$AE$13, ROW()-ROW($F$16)+1, 1) * INDEX($T$16:$AF$28, COLUMN()-COLUMN($F$16)+1, 1)</f>
        <v>0.4169338403725007</v>
      </c>
      <c r="Q21" s="10" cm="1">
        <f t="array" ref="Q21">$T$31 * INDEX($T$2:$AE$13, ROW()-ROW($F$16)+1, 1) * INDEX($T$16:$AF$28, COLUMN()-COLUMN($F$16)+1, 1)</f>
        <v>0.41462839986223421</v>
      </c>
      <c r="R21" s="10" cm="1">
        <f t="array" ref="R21">$T$31 * INDEX($T$2:$AE$13, ROW()-ROW($F$16)+1, 1) * INDEX($T$16:$AF$28, COLUMN()-COLUMN($F$16)+1, 1)</f>
        <v>0.35649986254351973</v>
      </c>
      <c r="T21" s="12">
        <v>-2.7091882497735992E-2</v>
      </c>
      <c r="U21" s="12">
        <v>-0.10120115710160159</v>
      </c>
      <c r="V21" s="12">
        <v>0.38584369722385348</v>
      </c>
      <c r="W21" s="12">
        <v>5.2647031950267265E-2</v>
      </c>
      <c r="X21" s="12">
        <v>-0.4212802338083097</v>
      </c>
      <c r="Y21" s="12">
        <v>0.397684662809345</v>
      </c>
      <c r="Z21" s="12">
        <v>4.1909363614886175E-2</v>
      </c>
      <c r="AA21" s="12">
        <v>0.13975641615227943</v>
      </c>
      <c r="AB21" s="12">
        <v>0.15004398363327576</v>
      </c>
      <c r="AC21" s="12">
        <v>-0.45458009510511893</v>
      </c>
      <c r="AD21" s="12">
        <v>-0.4621800341467458</v>
      </c>
      <c r="AE21" s="12">
        <v>-0.16815713304278571</v>
      </c>
      <c r="AF21" s="12">
        <v>-9.7033214676193344E-2</v>
      </c>
      <c r="AJ21" s="1"/>
      <c r="AK21" s="8"/>
    </row>
    <row r="22" spans="1:37" x14ac:dyDescent="0.25">
      <c r="A22" s="2">
        <v>214.05</v>
      </c>
      <c r="B22" s="34">
        <f t="shared" si="0"/>
        <v>211.82961166118781</v>
      </c>
      <c r="C22" s="8">
        <f t="shared" si="1"/>
        <v>1.0981453258119274</v>
      </c>
      <c r="D22" s="7" cm="1">
        <f t="array" ref="D22">AVERAGE(IF(((ROW($F$16:$R$27)-ROW($F$16)+1)+(COLUMN($F$16:$R$27)-COLUMN($F$16)+1)) = ROW()-ROW($D$2)+2, $F$16:$R$27))</f>
        <v>0.39113290805072887</v>
      </c>
      <c r="F22" s="10" cm="1">
        <f t="array" ref="F22">$T$31 * INDEX($T$2:$AE$13, ROW()-ROW($F$16)+1, 1) * INDEX($T$16:$AF$28, COLUMN()-COLUMN($F$16)+1, 1)</f>
        <v>0.81398151265011254</v>
      </c>
      <c r="G22" s="10" cm="1">
        <f t="array" ref="G22">$T$31 * INDEX($T$2:$AE$13, ROW()-ROW($F$16)+1, 1) * INDEX($T$16:$AF$28, COLUMN()-COLUMN($F$16)+1, 1)</f>
        <v>0.38805112578032341</v>
      </c>
      <c r="H22" s="10" cm="1">
        <f t="array" ref="H22">$T$31 * INDEX($T$2:$AE$13, ROW()-ROW($F$16)+1, 1) * INDEX($T$16:$AF$28, COLUMN()-COLUMN($F$16)+1, 1)</f>
        <v>-1.551913495211588E-2</v>
      </c>
      <c r="I22" s="10" cm="1">
        <f t="array" ref="I22">$T$31 * INDEX($T$2:$AE$13, ROW()-ROW($F$16)+1, 1) * INDEX($T$16:$AF$28, COLUMN()-COLUMN($F$16)+1, 1)</f>
        <v>-0.28832904105620993</v>
      </c>
      <c r="J22" s="10" cm="1">
        <f t="array" ref="J22">$T$31 * INDEX($T$2:$AE$13, ROW()-ROW($F$16)+1, 1) * INDEX($T$16:$AF$28, COLUMN()-COLUMN($F$16)+1, 1)</f>
        <v>-0.22715190995450912</v>
      </c>
      <c r="K22" s="10" cm="1">
        <f t="array" ref="K22">$T$31 * INDEX($T$2:$AE$13, ROW()-ROW($F$16)+1, 1) * INDEX($T$16:$AF$28, COLUMN()-COLUMN($F$16)+1, 1)</f>
        <v>-4.3399902565652793E-2</v>
      </c>
      <c r="L22" s="10" cm="1">
        <f t="array" ref="L22">$T$31 * INDEX($T$2:$AE$13, ROW()-ROW($F$16)+1, 1) * INDEX($T$16:$AF$28, COLUMN()-COLUMN($F$16)+1, 1)</f>
        <v>-2.0104350193823166E-2</v>
      </c>
      <c r="M22" s="10" cm="1">
        <f t="array" ref="M22">$T$31 * INDEX($T$2:$AE$13, ROW()-ROW($F$16)+1, 1) * INDEX($T$16:$AF$28, COLUMN()-COLUMN($F$16)+1, 1)</f>
        <v>5.1278709898635068E-2</v>
      </c>
      <c r="N22" s="10" cm="1">
        <f t="array" ref="N22">$T$31 * INDEX($T$2:$AE$13, ROW()-ROW($F$16)+1, 1) * INDEX($T$16:$AF$28, COLUMN()-COLUMN($F$16)+1, 1)</f>
        <v>0.23908088859176232</v>
      </c>
      <c r="O22" s="10" cm="1">
        <f t="array" ref="O22">$T$31 * INDEX($T$2:$AE$13, ROW()-ROW($F$16)+1, 1) * INDEX($T$16:$AF$28, COLUMN()-COLUMN($F$16)+1, 1)</f>
        <v>0.50007330738666556</v>
      </c>
      <c r="P22" s="10" cm="1">
        <f t="array" ref="P22">$T$31 * INDEX($T$2:$AE$13, ROW()-ROW($F$16)+1, 1) * INDEX($T$16:$AF$28, COLUMN()-COLUMN($F$16)+1, 1)</f>
        <v>0.69291006250420517</v>
      </c>
      <c r="Q22" s="10" cm="1">
        <f t="array" ref="Q22">$T$31 * INDEX($T$2:$AE$13, ROW()-ROW($F$16)+1, 1) * INDEX($T$16:$AF$28, COLUMN()-COLUMN($F$16)+1, 1)</f>
        <v>0.68907860827002432</v>
      </c>
      <c r="R22" s="10" cm="1">
        <f t="array" ref="R22">$T$31 * INDEX($T$2:$AE$13, ROW()-ROW($F$16)+1, 1) * INDEX($T$16:$AF$28, COLUMN()-COLUMN($F$16)+1, 1)</f>
        <v>0.592473716734228</v>
      </c>
      <c r="T22" s="12">
        <v>-1.2549905897149348E-2</v>
      </c>
      <c r="U22" s="12">
        <v>-0.26495933187004422</v>
      </c>
      <c r="V22" s="12">
        <v>0.36365074567661615</v>
      </c>
      <c r="W22" s="12">
        <v>-0.29245763070744935</v>
      </c>
      <c r="X22" s="12">
        <v>-0.16598222250278077</v>
      </c>
      <c r="Y22" s="12">
        <v>0.25058821098738754</v>
      </c>
      <c r="Z22" s="12">
        <v>-0.23479105394972571</v>
      </c>
      <c r="AA22" s="12">
        <v>-0.2882953217960727</v>
      </c>
      <c r="AB22" s="12">
        <v>-0.34762388540807687</v>
      </c>
      <c r="AC22" s="12">
        <v>-9.9897842397068462E-2</v>
      </c>
      <c r="AD22" s="12">
        <v>0.38625346087917334</v>
      </c>
      <c r="AE22" s="12">
        <v>0.42316227608462054</v>
      </c>
      <c r="AF22" s="12">
        <v>0.15556396724680666</v>
      </c>
      <c r="AJ22" s="1"/>
      <c r="AK22" s="8"/>
    </row>
    <row r="23" spans="1:37" x14ac:dyDescent="0.25">
      <c r="A23" s="2">
        <v>211.27</v>
      </c>
      <c r="B23" s="34">
        <f t="shared" si="0"/>
        <v>211.20679252359827</v>
      </c>
      <c r="C23" s="8">
        <f t="shared" si="1"/>
        <v>0.21294227956120801</v>
      </c>
      <c r="D23" s="7" cm="1">
        <f t="array" ref="D23">AVERAGE(IF(((ROW($F$16:$R$27)-ROW($F$16)+1)+(COLUMN($F$16:$R$27)-COLUMN($F$16)+1)) = ROW()-ROW($D$2)+2, $F$16:$R$27))</f>
        <v>0.19281585846169647</v>
      </c>
      <c r="F23" s="10" cm="1">
        <f t="array" ref="F23">$T$31 * INDEX($T$2:$AE$13, ROW()-ROW($F$16)+1, 1) * INDEX($T$16:$AF$28, COLUMN()-COLUMN($F$16)+1, 1)</f>
        <v>1.1139336411526692</v>
      </c>
      <c r="G23" s="10" cm="1">
        <f t="array" ref="G23">$T$31 * INDEX($T$2:$AE$13, ROW()-ROW($F$16)+1, 1) * INDEX($T$16:$AF$28, COLUMN()-COLUMN($F$16)+1, 1)</f>
        <v>0.53104793754655588</v>
      </c>
      <c r="H23" s="10" cm="1">
        <f t="array" ref="H23">$T$31 * INDEX($T$2:$AE$13, ROW()-ROW($F$16)+1, 1) * INDEX($T$16:$AF$28, COLUMN()-COLUMN($F$16)+1, 1)</f>
        <v>-2.1237935058828518E-2</v>
      </c>
      <c r="I23" s="10" cm="1">
        <f t="array" ref="I23">$T$31 * INDEX($T$2:$AE$13, ROW()-ROW($F$16)+1, 1) * INDEX($T$16:$AF$28, COLUMN()-COLUMN($F$16)+1, 1)</f>
        <v>-0.39457827181863692</v>
      </c>
      <c r="J23" s="10" cm="1">
        <f t="array" ref="J23">$T$31 * INDEX($T$2:$AE$13, ROW()-ROW($F$16)+1, 1) * INDEX($T$16:$AF$28, COLUMN()-COLUMN($F$16)+1, 1)</f>
        <v>-0.31085737233343613</v>
      </c>
      <c r="K23" s="10" cm="1">
        <f t="array" ref="K23">$T$31 * INDEX($T$2:$AE$13, ROW()-ROW($F$16)+1, 1) * INDEX($T$16:$AF$28, COLUMN()-COLUMN($F$16)+1, 1)</f>
        <v>-5.9392763520182627E-2</v>
      </c>
      <c r="L23" s="10" cm="1">
        <f t="array" ref="L23">$T$31 * INDEX($T$2:$AE$13, ROW()-ROW($F$16)+1, 1) * INDEX($T$16:$AF$28, COLUMN()-COLUMN($F$16)+1, 1)</f>
        <v>-2.7512801785266338E-2</v>
      </c>
      <c r="M23" s="10" cm="1">
        <f t="array" ref="M23">$T$31 * INDEX($T$2:$AE$13, ROW()-ROW($F$16)+1, 1) * INDEX($T$16:$AF$28, COLUMN()-COLUMN($F$16)+1, 1)</f>
        <v>7.0174910785168285E-2</v>
      </c>
      <c r="N23" s="10" cm="1">
        <f t="array" ref="N23">$T$31 * INDEX($T$2:$AE$13, ROW()-ROW($F$16)+1, 1) * INDEX($T$16:$AF$28, COLUMN()-COLUMN($F$16)+1, 1)</f>
        <v>0.32718217873519984</v>
      </c>
      <c r="O23" s="10" cm="1">
        <f t="array" ref="O23">$T$31 * INDEX($T$2:$AE$13, ROW()-ROW($F$16)+1, 1) * INDEX($T$16:$AF$28, COLUMN()-COLUMN($F$16)+1, 1)</f>
        <v>0.68435028496762906</v>
      </c>
      <c r="P23" s="10" cm="1">
        <f t="array" ref="P23">$T$31 * INDEX($T$2:$AE$13, ROW()-ROW($F$16)+1, 1) * INDEX($T$16:$AF$28, COLUMN()-COLUMN($F$16)+1, 1)</f>
        <v>0.94824737039010942</v>
      </c>
      <c r="Q23" s="10" cm="1">
        <f t="array" ref="Q23">$T$31 * INDEX($T$2:$AE$13, ROW()-ROW($F$16)+1, 1) * INDEX($T$16:$AF$28, COLUMN()-COLUMN($F$16)+1, 1)</f>
        <v>0.94300402554792084</v>
      </c>
      <c r="R23" s="10" cm="1">
        <f t="array" ref="R23">$T$31 * INDEX($T$2:$AE$13, ROW()-ROW($F$16)+1, 1) * INDEX($T$16:$AF$28, COLUMN()-COLUMN($F$16)+1, 1)</f>
        <v>0.81080023847261806</v>
      </c>
      <c r="T23" s="12">
        <v>3.2010135992995792E-2</v>
      </c>
      <c r="U23" s="12">
        <v>-0.40846087939820053</v>
      </c>
      <c r="V23" s="12">
        <v>0.17178453315663256</v>
      </c>
      <c r="W23" s="12">
        <v>-0.16107408547407776</v>
      </c>
      <c r="X23" s="12">
        <v>0.27310175720756102</v>
      </c>
      <c r="Y23" s="12">
        <v>0.19326456257218452</v>
      </c>
      <c r="Z23" s="12">
        <v>-0.43600908616665224</v>
      </c>
      <c r="AA23" s="12">
        <v>6.2538272281000534E-2</v>
      </c>
      <c r="AB23" s="12">
        <v>0.19811683735013647</v>
      </c>
      <c r="AC23" s="12">
        <v>0.48692486099628712</v>
      </c>
      <c r="AD23" s="12">
        <v>-0.17268113066439497</v>
      </c>
      <c r="AE23" s="12">
        <v>-0.14591906042049829</v>
      </c>
      <c r="AF23" s="12">
        <v>-0.37851328657861016</v>
      </c>
      <c r="AJ23" s="1"/>
      <c r="AK23" s="8"/>
    </row>
    <row r="24" spans="1:37" x14ac:dyDescent="0.25">
      <c r="A24" s="2">
        <v>209.05</v>
      </c>
      <c r="B24" s="34">
        <f t="shared" si="0"/>
        <v>210.59538350968592</v>
      </c>
      <c r="C24" s="8">
        <f t="shared" si="1"/>
        <v>-0.49394648399152402</v>
      </c>
      <c r="D24" s="7" cm="1">
        <f t="array" ref="D24">AVERAGE(IF(((ROW($F$16:$R$27)-ROW($F$16)+1)+(COLUMN($F$16:$R$27)-COLUMN($F$16)+1)) = ROW()-ROW($D$2)+2, $F$16:$R$27))</f>
        <v>-1.8679982362733022E-3</v>
      </c>
      <c r="F24" s="10" cm="1">
        <f t="array" ref="F24">$T$31 * INDEX($T$2:$AE$13, ROW()-ROW($F$16)+1, 1) * INDEX($T$16:$AF$28, COLUMN()-COLUMN($F$16)+1, 1)</f>
        <v>1.164930623024983</v>
      </c>
      <c r="G24" s="10" cm="1">
        <f t="array" ref="G24">$T$31 * INDEX($T$2:$AE$13, ROW()-ROW($F$16)+1, 1) * INDEX($T$16:$AF$28, COLUMN()-COLUMN($F$16)+1, 1)</f>
        <v>0.55535983642804376</v>
      </c>
      <c r="H24" s="10" cm="1">
        <f t="array" ref="H24">$T$31 * INDEX($T$2:$AE$13, ROW()-ROW($F$16)+1, 1) * INDEX($T$16:$AF$28, COLUMN()-COLUMN($F$16)+1, 1)</f>
        <v>-2.2210228693914105E-2</v>
      </c>
      <c r="I24" s="10" cm="1">
        <f t="array" ref="I24">$T$31 * INDEX($T$2:$AE$13, ROW()-ROW($F$16)+1, 1) * INDEX($T$16:$AF$28, COLUMN()-COLUMN($F$16)+1, 1)</f>
        <v>-0.41264245466737631</v>
      </c>
      <c r="J24" s="10" cm="1">
        <f t="array" ref="J24">$T$31 * INDEX($T$2:$AE$13, ROW()-ROW($F$16)+1, 1) * INDEX($T$16:$AF$28, COLUMN()-COLUMN($F$16)+1, 1)</f>
        <v>-0.32508872974657543</v>
      </c>
      <c r="K24" s="10" cm="1">
        <f t="array" ref="K24">$T$31 * INDEX($T$2:$AE$13, ROW()-ROW($F$16)+1, 1) * INDEX($T$16:$AF$28, COLUMN()-COLUMN($F$16)+1, 1)</f>
        <v>-6.2111822872274007E-2</v>
      </c>
      <c r="L24" s="10" cm="1">
        <f t="array" ref="L24">$T$31 * INDEX($T$2:$AE$13, ROW()-ROW($F$16)+1, 1) * INDEX($T$16:$AF$28, COLUMN()-COLUMN($F$16)+1, 1)</f>
        <v>-2.8772365014228456E-2</v>
      </c>
      <c r="M24" s="10" cm="1">
        <f t="array" ref="M24">$T$31 * INDEX($T$2:$AE$13, ROW()-ROW($F$16)+1, 1) * INDEX($T$16:$AF$28, COLUMN()-COLUMN($F$16)+1, 1)</f>
        <v>7.3387587484203348E-2</v>
      </c>
      <c r="N24" s="10" cm="1">
        <f t="array" ref="N24">$T$31 * INDEX($T$2:$AE$13, ROW()-ROW($F$16)+1, 1) * INDEX($T$16:$AF$28, COLUMN()-COLUMN($F$16)+1, 1)</f>
        <v>0.34216090190280035</v>
      </c>
      <c r="O24" s="10" cm="1">
        <f t="array" ref="O24">$T$31 * INDEX($T$2:$AE$13, ROW()-ROW($F$16)+1, 1) * INDEX($T$16:$AF$28, COLUMN()-COLUMN($F$16)+1, 1)</f>
        <v>0.71568051666858878</v>
      </c>
      <c r="P24" s="10" cm="1">
        <f t="array" ref="P24">$T$31 * INDEX($T$2:$AE$13, ROW()-ROW($F$16)+1, 1) * INDEX($T$16:$AF$28, COLUMN()-COLUMN($F$16)+1, 1)</f>
        <v>0.99165907120580088</v>
      </c>
      <c r="Q24" s="10" cm="1">
        <f t="array" ref="Q24">$T$31 * INDEX($T$2:$AE$13, ROW()-ROW($F$16)+1, 1) * INDEX($T$16:$AF$28, COLUMN()-COLUMN($F$16)+1, 1)</f>
        <v>0.98617568086001239</v>
      </c>
      <c r="R24" s="10" cm="1">
        <f t="array" ref="R24">$T$31 * INDEX($T$2:$AE$13, ROW()-ROW($F$16)+1, 1) * INDEX($T$16:$AF$28, COLUMN()-COLUMN($F$16)+1, 1)</f>
        <v>0.84791947388835576</v>
      </c>
      <c r="T24" s="12">
        <v>0.14924345351660837</v>
      </c>
      <c r="U24" s="12">
        <v>-0.45331820270605444</v>
      </c>
      <c r="V24" s="12">
        <v>7.2831012591206473E-2</v>
      </c>
      <c r="W24" s="12">
        <v>0.18689793515879063</v>
      </c>
      <c r="X24" s="12">
        <v>0.13452048083519663</v>
      </c>
      <c r="Y24" s="12">
        <v>-0.12745313589291532</v>
      </c>
      <c r="Z24" s="12">
        <v>-0.12827684573259371</v>
      </c>
      <c r="AA24" s="12">
        <v>0.53209306590370764</v>
      </c>
      <c r="AB24" s="12">
        <v>8.2327420716932026E-2</v>
      </c>
      <c r="AC24" s="12">
        <v>-0.22189117275606687</v>
      </c>
      <c r="AD24" s="12">
        <v>0.33207506604319736</v>
      </c>
      <c r="AE24" s="12">
        <v>-0.23549360254009885</v>
      </c>
      <c r="AF24" s="12">
        <v>0.41991806283521393</v>
      </c>
      <c r="AJ24" s="1"/>
      <c r="AK24" s="8"/>
    </row>
    <row r="25" spans="1:37" x14ac:dyDescent="0.25">
      <c r="A25" s="2">
        <v>207.57</v>
      </c>
      <c r="B25" s="34">
        <f t="shared" si="0"/>
        <v>210.15407667323723</v>
      </c>
      <c r="C25" s="8">
        <f t="shared" si="1"/>
        <v>-0.96520565969335148</v>
      </c>
      <c r="D25" s="7" cm="1">
        <f t="array" ref="D25">AVERAGE(IF(((ROW($F$16:$R$27)-ROW($F$16)+1)+(COLUMN($F$16:$R$27)-COLUMN($F$16)+1)) = ROW()-ROW($D$2)+2, $F$16:$R$27))</f>
        <v>-0.14238819822032237</v>
      </c>
      <c r="F25" s="10" cm="1">
        <f t="array" ref="F25">$T$31 * INDEX($T$2:$AE$13, ROW()-ROW($F$16)+1, 1) * INDEX($T$16:$AF$28, COLUMN()-COLUMN($F$16)+1, 1)</f>
        <v>0.76484829665845755</v>
      </c>
      <c r="G25" s="10" cm="1">
        <f t="array" ref="G25">$T$31 * INDEX($T$2:$AE$13, ROW()-ROW($F$16)+1, 1) * INDEX($T$16:$AF$28, COLUMN()-COLUMN($F$16)+1, 1)</f>
        <v>0.36462774394368325</v>
      </c>
      <c r="H25" s="10" cm="1">
        <f t="array" ref="H25">$T$31 * INDEX($T$2:$AE$13, ROW()-ROW($F$16)+1, 1) * INDEX($T$16:$AF$28, COLUMN()-COLUMN($F$16)+1, 1)</f>
        <v>-1.4582375335643223E-2</v>
      </c>
      <c r="I25" s="10" cm="1">
        <f t="array" ref="I25">$T$31 * INDEX($T$2:$AE$13, ROW()-ROW($F$16)+1, 1) * INDEX($T$16:$AF$28, COLUMN()-COLUMN($F$16)+1, 1)</f>
        <v>-0.2709250425246475</v>
      </c>
      <c r="J25" s="10" cm="1">
        <f t="array" ref="J25">$T$31 * INDEX($T$2:$AE$13, ROW()-ROW($F$16)+1, 1) * INDEX($T$16:$AF$28, COLUMN()-COLUMN($F$16)+1, 1)</f>
        <v>-0.21344066015182564</v>
      </c>
      <c r="K25" s="10" cm="1">
        <f t="array" ref="K25">$T$31 * INDEX($T$2:$AE$13, ROW()-ROW($F$16)+1, 1) * INDEX($T$16:$AF$28, COLUMN()-COLUMN($F$16)+1, 1)</f>
        <v>-4.0780215565843013E-2</v>
      </c>
      <c r="L25" s="10" cm="1">
        <f t="array" ref="L25">$T$31 * INDEX($T$2:$AE$13, ROW()-ROW($F$16)+1, 1) * INDEX($T$16:$AF$28, COLUMN()-COLUMN($F$16)+1, 1)</f>
        <v>-1.8890819708064353E-2</v>
      </c>
      <c r="M25" s="10" cm="1">
        <f t="array" ref="M25">$T$31 * INDEX($T$2:$AE$13, ROW()-ROW($F$16)+1, 1) * INDEX($T$16:$AF$28, COLUMN()-COLUMN($F$16)+1, 1)</f>
        <v>4.8183445583576789E-2</v>
      </c>
      <c r="N25" s="10" cm="1">
        <f t="array" ref="N25">$T$31 * INDEX($T$2:$AE$13, ROW()-ROW($F$16)+1, 1) * INDEX($T$16:$AF$28, COLUMN()-COLUMN($F$16)+1, 1)</f>
        <v>0.22464958670578791</v>
      </c>
      <c r="O25" s="10" cm="1">
        <f t="array" ref="O25">$T$31 * INDEX($T$2:$AE$13, ROW()-ROW($F$16)+1, 1) * INDEX($T$16:$AF$28, COLUMN()-COLUMN($F$16)+1, 1)</f>
        <v>0.46988808887538008</v>
      </c>
      <c r="P25" s="10" cm="1">
        <f t="array" ref="P25">$T$31 * INDEX($T$2:$AE$13, ROW()-ROW($F$16)+1, 1) * INDEX($T$16:$AF$28, COLUMN()-COLUMN($F$16)+1, 1)</f>
        <v>0.6510849113985383</v>
      </c>
      <c r="Q25" s="10" cm="1">
        <f t="array" ref="Q25">$T$31 * INDEX($T$2:$AE$13, ROW()-ROW($F$16)+1, 1) * INDEX($T$16:$AF$28, COLUMN()-COLUMN($F$16)+1, 1)</f>
        <v>0.64748472982291849</v>
      </c>
      <c r="R25" s="10" cm="1">
        <f t="array" ref="R25">$T$31 * INDEX($T$2:$AE$13, ROW()-ROW($F$16)+1, 1) * INDEX($T$16:$AF$28, COLUMN()-COLUMN($F$16)+1, 1)</f>
        <v>0.55671106286398664</v>
      </c>
      <c r="T25" s="12">
        <v>0.31216492395298023</v>
      </c>
      <c r="U25" s="12">
        <v>-0.39217169302302679</v>
      </c>
      <c r="V25" s="12">
        <v>9.5616795114647046E-2</v>
      </c>
      <c r="W25" s="12">
        <v>8.4527675197347302E-2</v>
      </c>
      <c r="X25" s="12">
        <v>-0.1919635001518287</v>
      </c>
      <c r="Y25" s="12">
        <v>-0.30140596360814531</v>
      </c>
      <c r="Z25" s="12">
        <v>0.4450353777824646</v>
      </c>
      <c r="AA25" s="12">
        <v>0.18174928446623642</v>
      </c>
      <c r="AB25" s="12">
        <v>-3.7565849961089151E-2</v>
      </c>
      <c r="AC25" s="12">
        <v>0.23874438064384926</v>
      </c>
      <c r="AD25" s="12">
        <v>-0.23570299922822852</v>
      </c>
      <c r="AE25" s="12">
        <v>0.49660907332146731</v>
      </c>
      <c r="AF25" s="12">
        <v>-0.11443577224305523</v>
      </c>
      <c r="AJ25" s="1"/>
      <c r="AK25" s="8"/>
    </row>
    <row r="26" spans="1:37" x14ac:dyDescent="0.25">
      <c r="B26" s="15">
        <f t="shared" si="0"/>
        <v>209.88815692190443</v>
      </c>
      <c r="C26" s="8"/>
      <c r="D26" s="15">
        <f>SUMPRODUCT($D$31:$D$42,D14:D25)</f>
        <v>-0.22706192985270404</v>
      </c>
      <c r="F26" s="10" cm="1">
        <f t="array" ref="F26">$T$31 * INDEX($T$2:$AE$13, ROW()-ROW($F$16)+1, 1) * INDEX($T$16:$AF$28, COLUMN()-COLUMN($F$16)+1, 1)</f>
        <v>0.22238699121678476</v>
      </c>
      <c r="G26" s="10" cm="1">
        <f t="array" ref="G26">$T$31 * INDEX($T$2:$AE$13, ROW()-ROW($F$16)+1, 1) * INDEX($T$16:$AF$28, COLUMN()-COLUMN($F$16)+1, 1)</f>
        <v>0.10601902003844028</v>
      </c>
      <c r="H26" s="10" cm="1">
        <f t="array" ref="H26">$T$31 * INDEX($T$2:$AE$13, ROW()-ROW($F$16)+1, 1) * INDEX($T$16:$AF$28, COLUMN()-COLUMN($F$16)+1, 1)</f>
        <v>-4.2399657420374385E-3</v>
      </c>
      <c r="I26" s="10" cm="1">
        <f t="array" ref="I26">$T$31 * INDEX($T$2:$AE$13, ROW()-ROW($F$16)+1, 1) * INDEX($T$16:$AF$28, COLUMN()-COLUMN($F$16)+1, 1)</f>
        <v>-7.8774059268436211E-2</v>
      </c>
      <c r="J26" s="10" cm="1">
        <f t="array" ref="J26">$T$31 * INDEX($T$2:$AE$13, ROW()-ROW($F$16)+1, 1) * INDEX($T$16:$AF$28, COLUMN()-COLUMN($F$16)+1, 1)</f>
        <v>-6.2059922760977118E-2</v>
      </c>
      <c r="K26" s="10" cm="1">
        <f t="array" ref="K26">$T$31 * INDEX($T$2:$AE$13, ROW()-ROW($F$16)+1, 1) * INDEX($T$16:$AF$28, COLUMN()-COLUMN($F$16)+1, 1)</f>
        <v>-1.185723950812362E-2</v>
      </c>
      <c r="L26" s="10" cm="1">
        <f t="array" ref="L26">$T$31 * INDEX($T$2:$AE$13, ROW()-ROW($F$16)+1, 1) * INDEX($T$16:$AF$28, COLUMN()-COLUMN($F$16)+1, 1)</f>
        <v>-5.4926873405474258E-3</v>
      </c>
      <c r="M26" s="10" cm="1">
        <f t="array" ref="M26">$T$31 * INDEX($T$2:$AE$13, ROW()-ROW($F$16)+1, 1) * INDEX($T$16:$AF$28, COLUMN()-COLUMN($F$16)+1, 1)</f>
        <v>1.400979976892628E-2</v>
      </c>
      <c r="N26" s="10" cm="1">
        <f t="array" ref="N26">$T$31 * INDEX($T$2:$AE$13, ROW()-ROW($F$16)+1, 1) * INDEX($T$16:$AF$28, COLUMN()-COLUMN($F$16)+1, 1)</f>
        <v>6.5319025856317756E-2</v>
      </c>
      <c r="O26" s="10" cm="1">
        <f t="array" ref="O26">$T$31 * INDEX($T$2:$AE$13, ROW()-ROW($F$16)+1, 1) * INDEX($T$16:$AF$28, COLUMN()-COLUMN($F$16)+1, 1)</f>
        <v>0.13662447671013639</v>
      </c>
      <c r="P26" s="10" cm="1">
        <f t="array" ref="P26">$T$31 * INDEX($T$2:$AE$13, ROW()-ROW($F$16)+1, 1) * INDEX($T$16:$AF$28, COLUMN()-COLUMN($F$16)+1, 1)</f>
        <v>0.18930919386910125</v>
      </c>
      <c r="Q26" s="10" cm="1">
        <f t="array" ref="Q26">$T$31 * INDEX($T$2:$AE$13, ROW()-ROW($F$16)+1, 1) * INDEX($T$16:$AF$28, COLUMN()-COLUMN($F$16)+1, 1)</f>
        <v>0.18826240648402887</v>
      </c>
      <c r="R26" s="10" cm="1">
        <f t="array" ref="R26">$T$31 * INDEX($T$2:$AE$13, ROW()-ROW($F$16)+1, 1) * INDEX($T$16:$AF$28, COLUMN()-COLUMN($F$16)+1, 1)</f>
        <v>0.16186909062661542</v>
      </c>
      <c r="T26" s="12">
        <v>0.43254101703259135</v>
      </c>
      <c r="U26" s="12">
        <v>-0.24794688075681021</v>
      </c>
      <c r="V26" s="12">
        <v>-5.6788612236586225E-2</v>
      </c>
      <c r="W26" s="12">
        <v>-0.18709501994686484</v>
      </c>
      <c r="X26" s="12">
        <v>6.0090239246095953E-2</v>
      </c>
      <c r="Y26" s="12">
        <v>3.5307975537396792E-2</v>
      </c>
      <c r="Z26" s="12">
        <v>0.39039839232131301</v>
      </c>
      <c r="AA26" s="12">
        <v>-0.41782060369432344</v>
      </c>
      <c r="AB26" s="12">
        <v>0.1411922880088203</v>
      </c>
      <c r="AC26" s="12">
        <v>-0.20888491190301328</v>
      </c>
      <c r="AD26" s="12">
        <v>0.2965767676429153</v>
      </c>
      <c r="AE26" s="12">
        <v>-0.38968354538565392</v>
      </c>
      <c r="AF26" s="12">
        <v>-0.27924801715889269</v>
      </c>
    </row>
    <row r="27" spans="1:37" x14ac:dyDescent="0.25">
      <c r="B27" s="15">
        <f t="shared" si="0"/>
        <v>210.05897103097243</v>
      </c>
      <c r="C27" s="8"/>
      <c r="D27" s="15">
        <f t="shared" ref="D27:D29" si="2">SUMPRODUCT($D$31:$D$42,D15:D26)</f>
        <v>-0.17267158104349933</v>
      </c>
      <c r="F27" s="10" cm="1">
        <f t="array" ref="F27">$T$31 * INDEX($T$2:$AE$13, ROW()-ROW($F$16)+1, 1) * INDEX($T$16:$AF$28, COLUMN()-COLUMN($F$16)+1, 1)</f>
        <v>-0.19562278915892081</v>
      </c>
      <c r="G27" s="10" cm="1">
        <f t="array" ref="G27">$T$31 * INDEX($T$2:$AE$13, ROW()-ROW($F$16)+1, 1) * INDEX($T$16:$AF$28, COLUMN()-COLUMN($F$16)+1, 1)</f>
        <v>-9.3259665461267613E-2</v>
      </c>
      <c r="H27" s="10" cm="1">
        <f t="array" ref="H27">$T$31 * INDEX($T$2:$AE$13, ROW()-ROW($F$16)+1, 1) * INDEX($T$16:$AF$28, COLUMN()-COLUMN($F$16)+1, 1)</f>
        <v>3.7296872441027712E-3</v>
      </c>
      <c r="I27" s="10" cm="1">
        <f t="array" ref="I27">$T$31 * INDEX($T$2:$AE$13, ROW()-ROW($F$16)+1, 1) * INDEX($T$16:$AF$28, COLUMN()-COLUMN($F$16)+1, 1)</f>
        <v>6.929362685805586E-2</v>
      </c>
      <c r="J27" s="10" cm="1">
        <f t="array" ref="J27">$T$31 * INDEX($T$2:$AE$13, ROW()-ROW($F$16)+1, 1) * INDEX($T$16:$AF$28, COLUMN()-COLUMN($F$16)+1, 1)</f>
        <v>5.4591031242717941E-2</v>
      </c>
      <c r="K27" s="10" cm="1">
        <f t="array" ref="K27">$T$31 * INDEX($T$2:$AE$13, ROW()-ROW($F$16)+1, 1) * INDEX($T$16:$AF$28, COLUMN()-COLUMN($F$16)+1, 1)</f>
        <v>1.0430224590085755E-2</v>
      </c>
      <c r="L27" s="10" cm="1">
        <f t="array" ref="L27">$T$31 * INDEX($T$2:$AE$13, ROW()-ROW($F$16)+1, 1) * INDEX($T$16:$AF$28, COLUMN()-COLUMN($F$16)+1, 1)</f>
        <v>4.8316442057006644E-3</v>
      </c>
      <c r="M27" s="10" cm="1">
        <f t="array" ref="M27">$T$31 * INDEX($T$2:$AE$13, ROW()-ROW($F$16)+1, 1) * INDEX($T$16:$AF$28, COLUMN()-COLUMN($F$16)+1, 1)</f>
        <v>-1.2323724923656921E-2</v>
      </c>
      <c r="N27" s="10" cm="1">
        <f t="array" ref="N27">$T$31 * INDEX($T$2:$AE$13, ROW()-ROW($F$16)+1, 1) * INDEX($T$16:$AF$28, COLUMN()-COLUMN($F$16)+1, 1)</f>
        <v>-5.7457902340611947E-2</v>
      </c>
      <c r="O27" s="10" cm="1">
        <f t="array" ref="O27">$T$31 * INDEX($T$2:$AE$13, ROW()-ROW($F$16)+1, 1) * INDEX($T$16:$AF$28, COLUMN()-COLUMN($F$16)+1, 1)</f>
        <v>-0.12018176537746006</v>
      </c>
      <c r="P27" s="10" cm="1">
        <f t="array" ref="P27">$T$31 * INDEX($T$2:$AE$13, ROW()-ROW($F$16)+1, 1) * INDEX($T$16:$AF$28, COLUMN()-COLUMN($F$16)+1, 1)</f>
        <v>-0.16652589396292602</v>
      </c>
      <c r="Q27" s="10" cm="1">
        <f t="array" ref="Q27">$T$31 * INDEX($T$2:$AE$13, ROW()-ROW($F$16)+1, 1) * INDEX($T$16:$AF$28, COLUMN()-COLUMN($F$16)+1, 1)</f>
        <v>-0.16560508709916202</v>
      </c>
      <c r="R27" s="10" cm="1">
        <f t="array" ref="R27">$T$31 * INDEX($T$2:$AE$13, ROW()-ROW($F$16)+1, 1) * INDEX($T$16:$AF$28, COLUMN()-COLUMN($F$16)+1, 1)</f>
        <v>-0.14238819822032237</v>
      </c>
      <c r="T27" s="12">
        <v>0.43014927645780882</v>
      </c>
      <c r="U27" s="12">
        <v>-0.10142143666720684</v>
      </c>
      <c r="V27" s="12">
        <v>-0.33878054495438426</v>
      </c>
      <c r="W27" s="12">
        <v>-5.6534411723407139E-2</v>
      </c>
      <c r="X27" s="12">
        <v>6.2701038770863429E-2</v>
      </c>
      <c r="Y27" s="12">
        <v>0.25814402079528687</v>
      </c>
      <c r="Z27" s="12">
        <v>-9.5944934008578259E-2</v>
      </c>
      <c r="AA27" s="12">
        <v>-0.16441708736254554</v>
      </c>
      <c r="AB27" s="12">
        <v>-0.36573959435174092</v>
      </c>
      <c r="AC27" s="12">
        <v>9.7176759525315071E-2</v>
      </c>
      <c r="AD27" s="12">
        <v>-0.45066229475178304</v>
      </c>
      <c r="AE27" s="12">
        <v>-0.12954334823016597</v>
      </c>
      <c r="AF27" s="12">
        <v>0.46564146468571455</v>
      </c>
    </row>
    <row r="28" spans="1:37" x14ac:dyDescent="0.25">
      <c r="B28" s="15">
        <f t="shared" si="0"/>
        <v>210.35979615180617</v>
      </c>
      <c r="C28" s="8"/>
      <c r="D28" s="15">
        <f t="shared" si="2"/>
        <v>-7.6883338830995712E-2</v>
      </c>
      <c r="T28" s="12">
        <v>0.36984480074533072</v>
      </c>
      <c r="U28" s="12">
        <v>9.3218503138457656E-2</v>
      </c>
      <c r="V28" s="12">
        <v>-0.49798940113196877</v>
      </c>
      <c r="W28" s="12">
        <v>4.6179907276704749E-2</v>
      </c>
      <c r="X28" s="12">
        <v>-0.40471887535537071</v>
      </c>
      <c r="Y28" s="12">
        <v>0.16169622171839418</v>
      </c>
      <c r="Z28" s="12">
        <v>-0.382854608490938</v>
      </c>
      <c r="AA28" s="12">
        <v>0.18215933526879716</v>
      </c>
      <c r="AB28" s="12">
        <v>0.2280408439756953</v>
      </c>
      <c r="AC28" s="12">
        <v>-9.9533080727915599E-2</v>
      </c>
      <c r="AD28" s="12">
        <v>0.20926413096058202</v>
      </c>
      <c r="AE28" s="12">
        <v>0.25294348590627097</v>
      </c>
      <c r="AF28" s="12">
        <v>-0.25498049230037761</v>
      </c>
    </row>
    <row r="29" spans="1:37" x14ac:dyDescent="0.25">
      <c r="B29" s="15">
        <f t="shared" si="0"/>
        <v>210.7140908163239</v>
      </c>
      <c r="C29" s="8"/>
      <c r="D29" s="15">
        <f t="shared" si="2"/>
        <v>3.5930587896153485E-2</v>
      </c>
    </row>
    <row r="30" spans="1:37" x14ac:dyDescent="0.25">
      <c r="D30" t="s">
        <v>11</v>
      </c>
      <c r="F30" t="s">
        <v>10</v>
      </c>
      <c r="G30" t="s">
        <v>9</v>
      </c>
      <c r="T30" s="5" t="s">
        <v>7</v>
      </c>
    </row>
    <row r="31" spans="1:37" x14ac:dyDescent="0.25">
      <c r="D31" s="16" cm="1">
        <f t="array" ref="D31:D43">TRANSPOSE(LINEST(F31:F42,G31:R42,FALSE,FALSE))</f>
        <v>1.1778574751605146</v>
      </c>
      <c r="F31" s="9" cm="1">
        <f t="array" ref="F31">INDEX($D$2:$D$25, ROW()-ROW($F$31)+$K$1+1)</f>
        <v>-0.19498850236411205</v>
      </c>
      <c r="G31" s="13" cm="1">
        <f t="array" ref="G31">INDEX($D$2:$D$25, ROW()-ROW($G$31) + COLUMN()-COLUMN($G$31)+1)</f>
        <v>-1.3025487017845694</v>
      </c>
      <c r="H31" s="13" cm="1">
        <f t="array" ref="H31">INDEX($D$2:$D$25, ROW()-ROW($G$31) + COLUMN()-COLUMN($G$31)+1)</f>
        <v>-0.74792442349488852</v>
      </c>
      <c r="I31" s="13" cm="1">
        <f t="array" ref="I31">INDEX($D$2:$D$25, ROW()-ROW($G$31) + COLUMN()-COLUMN($G$31)+1)</f>
        <v>-0.22797524518618995</v>
      </c>
      <c r="J31" s="13" cm="1">
        <f t="array" ref="J31">INDEX($D$2:$D$25, ROW()-ROW($G$31) + COLUMN()-COLUMN($G$31)+1)</f>
        <v>0.16150883209803968</v>
      </c>
      <c r="K31" s="13" cm="1">
        <f t="array" ref="K31">INDEX($D$2:$D$25, ROW()-ROW($G$31) + COLUMN()-COLUMN($G$31)+1)</f>
        <v>0.26767253130258817</v>
      </c>
      <c r="L31" s="13" cm="1">
        <f t="array" ref="L31">INDEX($D$2:$D$25, ROW()-ROW($G$31) + COLUMN()-COLUMN($G$31)+1)</f>
        <v>0.19090476509987012</v>
      </c>
      <c r="M31" s="13" cm="1">
        <f t="array" ref="M31">INDEX($D$2:$D$25, ROW()-ROW($G$31) + COLUMN()-COLUMN($G$31)+1)</f>
        <v>0.15559405563548245</v>
      </c>
      <c r="N31" s="13" cm="1">
        <f t="array" ref="N31">INDEX($D$2:$D$25, ROW()-ROW($G$31) + COLUMN()-COLUMN($G$31)+1)</f>
        <v>0.14754279181357222</v>
      </c>
      <c r="O31" s="13" cm="1">
        <f t="array" ref="O31">INDEX($D$2:$D$25, ROW()-ROW($G$31) + COLUMN()-COLUMN($G$31)+1)</f>
        <v>0.10188155578965152</v>
      </c>
      <c r="P31" s="13" cm="1">
        <f t="array" ref="P31">INDEX($D$2:$D$25, ROW()-ROW($G$31) + COLUMN()-COLUMN($G$31)+1)</f>
        <v>-2.3654682936004923E-2</v>
      </c>
      <c r="Q31" s="13" cm="1">
        <f t="array" ref="Q31">INDEX($D$2:$D$25, ROW()-ROW($G$31) + COLUMN()-COLUMN($G$31)+1)</f>
        <v>-0.16439420676116467</v>
      </c>
      <c r="R31" s="13" cm="1">
        <f t="array" ref="R31">INDEX($D$2:$D$25, ROW()-ROW($G$31) + COLUMN()-COLUMN($G$31)+1)</f>
        <v>-0.23227562074778499</v>
      </c>
      <c r="T31" s="27" cm="1">
        <f t="array" ref="T31:AF42">[1]!SVD_D(F2:R13)</f>
        <v>5.2357697846848392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</row>
    <row r="32" spans="1:37" x14ac:dyDescent="0.25">
      <c r="D32" s="17">
        <v>8.1239027364041802E-2</v>
      </c>
      <c r="F32" s="9" cm="1">
        <f t="array" ref="F32">INDEX($D$2:$D$25, ROW()-ROW($F$31)+$K$1+1)</f>
        <v>-4.4559229278070697E-2</v>
      </c>
      <c r="G32" s="13" cm="1">
        <f t="array" ref="G32">INDEX($D$2:$D$25, ROW()-ROW($G$31) + COLUMN()-COLUMN($G$31)+1)</f>
        <v>-0.74792442349488852</v>
      </c>
      <c r="H32" s="13" cm="1">
        <f t="array" ref="H32">INDEX($D$2:$D$25, ROW()-ROW($G$31) + COLUMN()-COLUMN($G$31)+1)</f>
        <v>-0.22797524518618995</v>
      </c>
      <c r="I32" s="13" cm="1">
        <f t="array" ref="I32">INDEX($D$2:$D$25, ROW()-ROW($G$31) + COLUMN()-COLUMN($G$31)+1)</f>
        <v>0.16150883209803968</v>
      </c>
      <c r="J32" s="13" cm="1">
        <f t="array" ref="J32">INDEX($D$2:$D$25, ROW()-ROW($G$31) + COLUMN()-COLUMN($G$31)+1)</f>
        <v>0.26767253130258817</v>
      </c>
      <c r="K32" s="13" cm="1">
        <f t="array" ref="K32">INDEX($D$2:$D$25, ROW()-ROW($G$31) + COLUMN()-COLUMN($G$31)+1)</f>
        <v>0.19090476509987012</v>
      </c>
      <c r="L32" s="13" cm="1">
        <f t="array" ref="L32">INDEX($D$2:$D$25, ROW()-ROW($G$31) + COLUMN()-COLUMN($G$31)+1)</f>
        <v>0.15559405563548245</v>
      </c>
      <c r="M32" s="13" cm="1">
        <f t="array" ref="M32">INDEX($D$2:$D$25, ROW()-ROW($G$31) + COLUMN()-COLUMN($G$31)+1)</f>
        <v>0.14754279181357222</v>
      </c>
      <c r="N32" s="13" cm="1">
        <f t="array" ref="N32">INDEX($D$2:$D$25, ROW()-ROW($G$31) + COLUMN()-COLUMN($G$31)+1)</f>
        <v>0.10188155578965152</v>
      </c>
      <c r="O32" s="13" cm="1">
        <f t="array" ref="O32">INDEX($D$2:$D$25, ROW()-ROW($G$31) + COLUMN()-COLUMN($G$31)+1)</f>
        <v>-2.3654682936004923E-2</v>
      </c>
      <c r="P32" s="13" cm="1">
        <f t="array" ref="P32">INDEX($D$2:$D$25, ROW()-ROW($G$31) + COLUMN()-COLUMN($G$31)+1)</f>
        <v>-0.16439420676116467</v>
      </c>
      <c r="Q32" s="13" cm="1">
        <f t="array" ref="Q32">INDEX($D$2:$D$25, ROW()-ROW($G$31) + COLUMN()-COLUMN($G$31)+1)</f>
        <v>-0.23227562074778499</v>
      </c>
      <c r="R32" s="13" cm="1">
        <f t="array" ref="R32">INDEX($D$2:$D$25, ROW()-ROW($G$31) + COLUMN()-COLUMN($G$31)+1)</f>
        <v>-0.19498850236411205</v>
      </c>
      <c r="T32" s="28">
        <v>0</v>
      </c>
      <c r="U32" s="27">
        <v>5.0003952440728474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</row>
    <row r="33" spans="4:32" x14ac:dyDescent="0.25">
      <c r="D33" s="17">
        <v>-0.42597910644461745</v>
      </c>
      <c r="F33" s="9" cm="1">
        <f t="array" ref="F33">INDEX($D$2:$D$25, ROW()-ROW($F$31)+$K$1+1)</f>
        <v>0.10321748548243581</v>
      </c>
      <c r="G33" s="13" cm="1">
        <f t="array" ref="G33">INDEX($D$2:$D$25, ROW()-ROW($G$31) + COLUMN()-COLUMN($G$31)+1)</f>
        <v>-0.22797524518618995</v>
      </c>
      <c r="H33" s="13" cm="1">
        <f t="array" ref="H33">INDEX($D$2:$D$25, ROW()-ROW($G$31) + COLUMN()-COLUMN($G$31)+1)</f>
        <v>0.16150883209803968</v>
      </c>
      <c r="I33" s="13" cm="1">
        <f t="array" ref="I33">INDEX($D$2:$D$25, ROW()-ROW($G$31) + COLUMN()-COLUMN($G$31)+1)</f>
        <v>0.26767253130258817</v>
      </c>
      <c r="J33" s="13" cm="1">
        <f t="array" ref="J33">INDEX($D$2:$D$25, ROW()-ROW($G$31) + COLUMN()-COLUMN($G$31)+1)</f>
        <v>0.19090476509987012</v>
      </c>
      <c r="K33" s="13" cm="1">
        <f t="array" ref="K33">INDEX($D$2:$D$25, ROW()-ROW($G$31) + COLUMN()-COLUMN($G$31)+1)</f>
        <v>0.15559405563548245</v>
      </c>
      <c r="L33" s="13" cm="1">
        <f t="array" ref="L33">INDEX($D$2:$D$25, ROW()-ROW($G$31) + COLUMN()-COLUMN($G$31)+1)</f>
        <v>0.14754279181357222</v>
      </c>
      <c r="M33" s="13" cm="1">
        <f t="array" ref="M33">INDEX($D$2:$D$25, ROW()-ROW($G$31) + COLUMN()-COLUMN($G$31)+1)</f>
        <v>0.10188155578965152</v>
      </c>
      <c r="N33" s="13" cm="1">
        <f t="array" ref="N33">INDEX($D$2:$D$25, ROW()-ROW($G$31) + COLUMN()-COLUMN($G$31)+1)</f>
        <v>-2.3654682936004923E-2</v>
      </c>
      <c r="O33" s="13" cm="1">
        <f t="array" ref="O33">INDEX($D$2:$D$25, ROW()-ROW($G$31) + COLUMN()-COLUMN($G$31)+1)</f>
        <v>-0.16439420676116467</v>
      </c>
      <c r="P33" s="13" cm="1">
        <f t="array" ref="P33">INDEX($D$2:$D$25, ROW()-ROW($G$31) + COLUMN()-COLUMN($G$31)+1)</f>
        <v>-0.23227562074778499</v>
      </c>
      <c r="Q33" s="13" cm="1">
        <f t="array" ref="Q33">INDEX($D$2:$D$25, ROW()-ROW($G$31) + COLUMN()-COLUMN($G$31)+1)</f>
        <v>-0.19498850236411205</v>
      </c>
      <c r="R33" s="13" cm="1">
        <f t="array" ref="R33">INDEX($D$2:$D$25, ROW()-ROW($G$31) + COLUMN()-COLUMN($G$31)+1)</f>
        <v>-4.4559229278070697E-2</v>
      </c>
      <c r="T33" s="28">
        <v>0</v>
      </c>
      <c r="U33" s="28">
        <v>0</v>
      </c>
      <c r="V33" s="27">
        <v>3.5281484896607522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</row>
    <row r="34" spans="4:32" x14ac:dyDescent="0.25">
      <c r="D34" s="17">
        <v>-9.03474591881233E-2</v>
      </c>
      <c r="F34" s="9" cm="1">
        <f t="array" ref="F34">INDEX($D$2:$D$25, ROW()-ROW($F$31)+$K$1+1)</f>
        <v>0.22213405380300993</v>
      </c>
      <c r="G34" s="13" cm="1">
        <f t="array" ref="G34">INDEX($D$2:$D$25, ROW()-ROW($G$31) + COLUMN()-COLUMN($G$31)+1)</f>
        <v>0.16150883209803968</v>
      </c>
      <c r="H34" s="13" cm="1">
        <f t="array" ref="H34">INDEX($D$2:$D$25, ROW()-ROW($G$31) + COLUMN()-COLUMN($G$31)+1)</f>
        <v>0.26767253130258817</v>
      </c>
      <c r="I34" s="13" cm="1">
        <f t="array" ref="I34">INDEX($D$2:$D$25, ROW()-ROW($G$31) + COLUMN()-COLUMN($G$31)+1)</f>
        <v>0.19090476509987012</v>
      </c>
      <c r="J34" s="13" cm="1">
        <f t="array" ref="J34">INDEX($D$2:$D$25, ROW()-ROW($G$31) + COLUMN()-COLUMN($G$31)+1)</f>
        <v>0.15559405563548245</v>
      </c>
      <c r="K34" s="13" cm="1">
        <f t="array" ref="K34">INDEX($D$2:$D$25, ROW()-ROW($G$31) + COLUMN()-COLUMN($G$31)+1)</f>
        <v>0.14754279181357222</v>
      </c>
      <c r="L34" s="13" cm="1">
        <f t="array" ref="L34">INDEX($D$2:$D$25, ROW()-ROW($G$31) + COLUMN()-COLUMN($G$31)+1)</f>
        <v>0.10188155578965152</v>
      </c>
      <c r="M34" s="13" cm="1">
        <f t="array" ref="M34">INDEX($D$2:$D$25, ROW()-ROW($G$31) + COLUMN()-COLUMN($G$31)+1)</f>
        <v>-2.3654682936004923E-2</v>
      </c>
      <c r="N34" s="13" cm="1">
        <f t="array" ref="N34">INDEX($D$2:$D$25, ROW()-ROW($G$31) + COLUMN()-COLUMN($G$31)+1)</f>
        <v>-0.16439420676116467</v>
      </c>
      <c r="O34" s="13" cm="1">
        <f t="array" ref="O34">INDEX($D$2:$D$25, ROW()-ROW($G$31) + COLUMN()-COLUMN($G$31)+1)</f>
        <v>-0.23227562074778499</v>
      </c>
      <c r="P34" s="13" cm="1">
        <f t="array" ref="P34">INDEX($D$2:$D$25, ROW()-ROW($G$31) + COLUMN()-COLUMN($G$31)+1)</f>
        <v>-0.19498850236411205</v>
      </c>
      <c r="Q34" s="13" cm="1">
        <f t="array" ref="Q34">INDEX($D$2:$D$25, ROW()-ROW($G$31) + COLUMN()-COLUMN($G$31)+1)</f>
        <v>-4.4559229278070697E-2</v>
      </c>
      <c r="R34" s="13" cm="1">
        <f t="array" ref="R34">INDEX($D$2:$D$25, ROW()-ROW($G$31) + COLUMN()-COLUMN($G$31)+1)</f>
        <v>0.10321748548243581</v>
      </c>
      <c r="T34" s="28">
        <v>0</v>
      </c>
      <c r="U34" s="28">
        <v>0</v>
      </c>
      <c r="V34" s="28">
        <v>0</v>
      </c>
      <c r="W34" s="27">
        <v>2.389623485560092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</row>
    <row r="35" spans="4:32" x14ac:dyDescent="0.25">
      <c r="D35" s="17">
        <v>0.49744928599737209</v>
      </c>
      <c r="F35" s="9" cm="1">
        <f t="array" ref="F35">INDEX($D$2:$D$25, ROW()-ROW($F$31)+$K$1+1)</f>
        <v>0.3200749800819026</v>
      </c>
      <c r="G35" s="13" cm="1">
        <f t="array" ref="G35">INDEX($D$2:$D$25, ROW()-ROW($G$31) + COLUMN()-COLUMN($G$31)+1)</f>
        <v>0.26767253130258817</v>
      </c>
      <c r="H35" s="13" cm="1">
        <f t="array" ref="H35">INDEX($D$2:$D$25, ROW()-ROW($G$31) + COLUMN()-COLUMN($G$31)+1)</f>
        <v>0.19090476509987012</v>
      </c>
      <c r="I35" s="13" cm="1">
        <f t="array" ref="I35">INDEX($D$2:$D$25, ROW()-ROW($G$31) + COLUMN()-COLUMN($G$31)+1)</f>
        <v>0.15559405563548245</v>
      </c>
      <c r="J35" s="13" cm="1">
        <f t="array" ref="J35">INDEX($D$2:$D$25, ROW()-ROW($G$31) + COLUMN()-COLUMN($G$31)+1)</f>
        <v>0.14754279181357222</v>
      </c>
      <c r="K35" s="13" cm="1">
        <f t="array" ref="K35">INDEX($D$2:$D$25, ROW()-ROW($G$31) + COLUMN()-COLUMN($G$31)+1)</f>
        <v>0.10188155578965152</v>
      </c>
      <c r="L35" s="13" cm="1">
        <f t="array" ref="L35">INDEX($D$2:$D$25, ROW()-ROW($G$31) + COLUMN()-COLUMN($G$31)+1)</f>
        <v>-2.3654682936004923E-2</v>
      </c>
      <c r="M35" s="13" cm="1">
        <f t="array" ref="M35">INDEX($D$2:$D$25, ROW()-ROW($G$31) + COLUMN()-COLUMN($G$31)+1)</f>
        <v>-0.16439420676116467</v>
      </c>
      <c r="N35" s="13" cm="1">
        <f t="array" ref="N35">INDEX($D$2:$D$25, ROW()-ROW($G$31) + COLUMN()-COLUMN($G$31)+1)</f>
        <v>-0.23227562074778499</v>
      </c>
      <c r="O35" s="13" cm="1">
        <f t="array" ref="O35">INDEX($D$2:$D$25, ROW()-ROW($G$31) + COLUMN()-COLUMN($G$31)+1)</f>
        <v>-0.19498850236411205</v>
      </c>
      <c r="P35" s="13" cm="1">
        <f t="array" ref="P35">INDEX($D$2:$D$25, ROW()-ROW($G$31) + COLUMN()-COLUMN($G$31)+1)</f>
        <v>-4.4559229278070697E-2</v>
      </c>
      <c r="Q35" s="13" cm="1">
        <f t="array" ref="Q35">INDEX($D$2:$D$25, ROW()-ROW($G$31) + COLUMN()-COLUMN($G$31)+1)</f>
        <v>0.10321748548243581</v>
      </c>
      <c r="R35" s="13" cm="1">
        <f t="array" ref="R35">INDEX($D$2:$D$25, ROW()-ROW($G$31) + COLUMN()-COLUMN($G$31)+1)</f>
        <v>0.22213405380300993</v>
      </c>
      <c r="T35" s="28">
        <v>0</v>
      </c>
      <c r="U35" s="28">
        <v>0</v>
      </c>
      <c r="V35" s="28">
        <v>0</v>
      </c>
      <c r="W35" s="28">
        <v>0</v>
      </c>
      <c r="X35" s="27">
        <v>1.6219520291611704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</row>
    <row r="36" spans="4:32" x14ac:dyDescent="0.25">
      <c r="D36" s="17">
        <v>-0.48929978294689352</v>
      </c>
      <c r="F36" s="9" cm="1">
        <f t="array" ref="F36">INDEX($D$2:$D$25, ROW()-ROW($F$31)+$K$1+1)</f>
        <v>0.42185676979323672</v>
      </c>
      <c r="G36" s="13" cm="1">
        <f t="array" ref="G36">INDEX($D$2:$D$25, ROW()-ROW($G$31) + COLUMN()-COLUMN($G$31)+1)</f>
        <v>0.19090476509987012</v>
      </c>
      <c r="H36" s="13" cm="1">
        <f t="array" ref="H36">INDEX($D$2:$D$25, ROW()-ROW($G$31) + COLUMN()-COLUMN($G$31)+1)</f>
        <v>0.15559405563548245</v>
      </c>
      <c r="I36" s="13" cm="1">
        <f t="array" ref="I36">INDEX($D$2:$D$25, ROW()-ROW($G$31) + COLUMN()-COLUMN($G$31)+1)</f>
        <v>0.14754279181357222</v>
      </c>
      <c r="J36" s="13" cm="1">
        <f t="array" ref="J36">INDEX($D$2:$D$25, ROW()-ROW($G$31) + COLUMN()-COLUMN($G$31)+1)</f>
        <v>0.10188155578965152</v>
      </c>
      <c r="K36" s="13" cm="1">
        <f t="array" ref="K36">INDEX($D$2:$D$25, ROW()-ROW($G$31) + COLUMN()-COLUMN($G$31)+1)</f>
        <v>-2.3654682936004923E-2</v>
      </c>
      <c r="L36" s="13" cm="1">
        <f t="array" ref="L36">INDEX($D$2:$D$25, ROW()-ROW($G$31) + COLUMN()-COLUMN($G$31)+1)</f>
        <v>-0.16439420676116467</v>
      </c>
      <c r="M36" s="13" cm="1">
        <f t="array" ref="M36">INDEX($D$2:$D$25, ROW()-ROW($G$31) + COLUMN()-COLUMN($G$31)+1)</f>
        <v>-0.23227562074778499</v>
      </c>
      <c r="N36" s="13" cm="1">
        <f t="array" ref="N36">INDEX($D$2:$D$25, ROW()-ROW($G$31) + COLUMN()-COLUMN($G$31)+1)</f>
        <v>-0.19498850236411205</v>
      </c>
      <c r="O36" s="13" cm="1">
        <f t="array" ref="O36">INDEX($D$2:$D$25, ROW()-ROW($G$31) + COLUMN()-COLUMN($G$31)+1)</f>
        <v>-4.4559229278070697E-2</v>
      </c>
      <c r="P36" s="13" cm="1">
        <f t="array" ref="P36">INDEX($D$2:$D$25, ROW()-ROW($G$31) + COLUMN()-COLUMN($G$31)+1)</f>
        <v>0.10321748548243581</v>
      </c>
      <c r="Q36" s="13" cm="1">
        <f t="array" ref="Q36">INDEX($D$2:$D$25, ROW()-ROW($G$31) + COLUMN()-COLUMN($G$31)+1)</f>
        <v>0.22213405380300993</v>
      </c>
      <c r="R36" s="13" cm="1">
        <f t="array" ref="R36">INDEX($D$2:$D$25, ROW()-ROW($G$31) + COLUMN()-COLUMN($G$31)+1)</f>
        <v>0.3200749800819026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7">
        <v>1.3851250077835173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0</v>
      </c>
    </row>
    <row r="37" spans="4:32" x14ac:dyDescent="0.25">
      <c r="D37" s="17">
        <v>-5.8979715939894969E-2</v>
      </c>
      <c r="F37" s="9" cm="1">
        <f t="array" ref="F37">INDEX($D$2:$D$25, ROW()-ROW($F$31)+$K$1+1)</f>
        <v>0.50833670054933167</v>
      </c>
      <c r="G37" s="13" cm="1">
        <f t="array" ref="G37">INDEX($D$2:$D$25, ROW()-ROW($G$31) + COLUMN()-COLUMN($G$31)+1)</f>
        <v>0.15559405563548245</v>
      </c>
      <c r="H37" s="13" cm="1">
        <f t="array" ref="H37">INDEX($D$2:$D$25, ROW()-ROW($G$31) + COLUMN()-COLUMN($G$31)+1)</f>
        <v>0.14754279181357222</v>
      </c>
      <c r="I37" s="13" cm="1">
        <f t="array" ref="I37">INDEX($D$2:$D$25, ROW()-ROW($G$31) + COLUMN()-COLUMN($G$31)+1)</f>
        <v>0.10188155578965152</v>
      </c>
      <c r="J37" s="13" cm="1">
        <f t="array" ref="J37">INDEX($D$2:$D$25, ROW()-ROW($G$31) + COLUMN()-COLUMN($G$31)+1)</f>
        <v>-2.3654682936004923E-2</v>
      </c>
      <c r="K37" s="13" cm="1">
        <f t="array" ref="K37">INDEX($D$2:$D$25, ROW()-ROW($G$31) + COLUMN()-COLUMN($G$31)+1)</f>
        <v>-0.16439420676116467</v>
      </c>
      <c r="L37" s="13" cm="1">
        <f t="array" ref="L37">INDEX($D$2:$D$25, ROW()-ROW($G$31) + COLUMN()-COLUMN($G$31)+1)</f>
        <v>-0.23227562074778499</v>
      </c>
      <c r="M37" s="13" cm="1">
        <f t="array" ref="M37">INDEX($D$2:$D$25, ROW()-ROW($G$31) + COLUMN()-COLUMN($G$31)+1)</f>
        <v>-0.19498850236411205</v>
      </c>
      <c r="N37" s="13" cm="1">
        <f t="array" ref="N37">INDEX($D$2:$D$25, ROW()-ROW($G$31) + COLUMN()-COLUMN($G$31)+1)</f>
        <v>-4.4559229278070697E-2</v>
      </c>
      <c r="O37" s="13" cm="1">
        <f t="array" ref="O37">INDEX($D$2:$D$25, ROW()-ROW($G$31) + COLUMN()-COLUMN($G$31)+1)</f>
        <v>0.10321748548243581</v>
      </c>
      <c r="P37" s="13" cm="1">
        <f t="array" ref="P37">INDEX($D$2:$D$25, ROW()-ROW($G$31) + COLUMN()-COLUMN($G$31)+1)</f>
        <v>0.22213405380300993</v>
      </c>
      <c r="Q37" s="13" cm="1">
        <f t="array" ref="Q37">INDEX($D$2:$D$25, ROW()-ROW($G$31) + COLUMN()-COLUMN($G$31)+1)</f>
        <v>0.3200749800819026</v>
      </c>
      <c r="R37" s="13" cm="1">
        <f t="array" ref="R37">INDEX($D$2:$D$25, ROW()-ROW($G$31) + COLUMN()-COLUMN($G$31)+1)</f>
        <v>0.42185676979323672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7">
        <v>0.92471503596679783</v>
      </c>
      <c r="AA37" s="28">
        <v>0</v>
      </c>
      <c r="AB37" s="28">
        <v>0</v>
      </c>
      <c r="AC37" s="28">
        <v>0</v>
      </c>
      <c r="AD37" s="28">
        <v>0</v>
      </c>
      <c r="AE37" s="28">
        <v>0</v>
      </c>
      <c r="AF37" s="28">
        <v>0</v>
      </c>
    </row>
    <row r="38" spans="4:32" x14ac:dyDescent="0.25">
      <c r="D38" s="17">
        <v>-4.262064635259339E-2</v>
      </c>
      <c r="F38" s="9" cm="1">
        <f t="array" ref="F38">INDEX($D$2:$D$25, ROW()-ROW($F$31)+$K$1+1)</f>
        <v>0.50544548102013864</v>
      </c>
      <c r="G38" s="13" cm="1">
        <f t="array" ref="G38">INDEX($D$2:$D$25, ROW()-ROW($G$31) + COLUMN()-COLUMN($G$31)+1)</f>
        <v>0.14754279181357222</v>
      </c>
      <c r="H38" s="13" cm="1">
        <f t="array" ref="H38">INDEX($D$2:$D$25, ROW()-ROW($G$31) + COLUMN()-COLUMN($G$31)+1)</f>
        <v>0.10188155578965152</v>
      </c>
      <c r="I38" s="13" cm="1">
        <f t="array" ref="I38">INDEX($D$2:$D$25, ROW()-ROW($G$31) + COLUMN()-COLUMN($G$31)+1)</f>
        <v>-2.3654682936004923E-2</v>
      </c>
      <c r="J38" s="13" cm="1">
        <f t="array" ref="J38">INDEX($D$2:$D$25, ROW()-ROW($G$31) + COLUMN()-COLUMN($G$31)+1)</f>
        <v>-0.16439420676116467</v>
      </c>
      <c r="K38" s="13" cm="1">
        <f t="array" ref="K38">INDEX($D$2:$D$25, ROW()-ROW($G$31) + COLUMN()-COLUMN($G$31)+1)</f>
        <v>-0.23227562074778499</v>
      </c>
      <c r="L38" s="13" cm="1">
        <f t="array" ref="L38">INDEX($D$2:$D$25, ROW()-ROW($G$31) + COLUMN()-COLUMN($G$31)+1)</f>
        <v>-0.19498850236411205</v>
      </c>
      <c r="M38" s="13" cm="1">
        <f t="array" ref="M38">INDEX($D$2:$D$25, ROW()-ROW($G$31) + COLUMN()-COLUMN($G$31)+1)</f>
        <v>-4.4559229278070697E-2</v>
      </c>
      <c r="N38" s="13" cm="1">
        <f t="array" ref="N38">INDEX($D$2:$D$25, ROW()-ROW($G$31) + COLUMN()-COLUMN($G$31)+1)</f>
        <v>0.10321748548243581</v>
      </c>
      <c r="O38" s="13" cm="1">
        <f t="array" ref="O38">INDEX($D$2:$D$25, ROW()-ROW($G$31) + COLUMN()-COLUMN($G$31)+1)</f>
        <v>0.22213405380300993</v>
      </c>
      <c r="P38" s="13" cm="1">
        <f t="array" ref="P38">INDEX($D$2:$D$25, ROW()-ROW($G$31) + COLUMN()-COLUMN($G$31)+1)</f>
        <v>0.3200749800819026</v>
      </c>
      <c r="Q38" s="13" cm="1">
        <f t="array" ref="Q38">INDEX($D$2:$D$25, ROW()-ROW($G$31) + COLUMN()-COLUMN($G$31)+1)</f>
        <v>0.42185676979323672</v>
      </c>
      <c r="R38" s="13" cm="1">
        <f t="array" ref="R38">INDEX($D$2:$D$25, ROW()-ROW($G$31) + COLUMN()-COLUMN($G$31)+1)</f>
        <v>0.50833670054933167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7">
        <v>0.70513698040828843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</row>
    <row r="39" spans="4:32" x14ac:dyDescent="0.25">
      <c r="D39" s="17">
        <v>0.37179685327140632</v>
      </c>
      <c r="F39" s="9" cm="1">
        <f t="array" ref="F39">INDEX($D$2:$D$25, ROW()-ROW($F$31)+$K$1+1)</f>
        <v>0.39113290805072887</v>
      </c>
      <c r="G39" s="13" cm="1">
        <f t="array" ref="G39">INDEX($D$2:$D$25, ROW()-ROW($G$31) + COLUMN()-COLUMN($G$31)+1)</f>
        <v>0.10188155578965152</v>
      </c>
      <c r="H39" s="13" cm="1">
        <f t="array" ref="H39">INDEX($D$2:$D$25, ROW()-ROW($G$31) + COLUMN()-COLUMN($G$31)+1)</f>
        <v>-2.3654682936004923E-2</v>
      </c>
      <c r="I39" s="13" cm="1">
        <f t="array" ref="I39">INDEX($D$2:$D$25, ROW()-ROW($G$31) + COLUMN()-COLUMN($G$31)+1)</f>
        <v>-0.16439420676116467</v>
      </c>
      <c r="J39" s="13" cm="1">
        <f t="array" ref="J39">INDEX($D$2:$D$25, ROW()-ROW($G$31) + COLUMN()-COLUMN($G$31)+1)</f>
        <v>-0.23227562074778499</v>
      </c>
      <c r="K39" s="13" cm="1">
        <f t="array" ref="K39">INDEX($D$2:$D$25, ROW()-ROW($G$31) + COLUMN()-COLUMN($G$31)+1)</f>
        <v>-0.19498850236411205</v>
      </c>
      <c r="L39" s="13" cm="1">
        <f t="array" ref="L39">INDEX($D$2:$D$25, ROW()-ROW($G$31) + COLUMN()-COLUMN($G$31)+1)</f>
        <v>-4.4559229278070697E-2</v>
      </c>
      <c r="M39" s="13" cm="1">
        <f t="array" ref="M39">INDEX($D$2:$D$25, ROW()-ROW($G$31) + COLUMN()-COLUMN($G$31)+1)</f>
        <v>0.10321748548243581</v>
      </c>
      <c r="N39" s="13" cm="1">
        <f t="array" ref="N39">INDEX($D$2:$D$25, ROW()-ROW($G$31) + COLUMN()-COLUMN($G$31)+1)</f>
        <v>0.22213405380300993</v>
      </c>
      <c r="O39" s="13" cm="1">
        <f t="array" ref="O39">INDEX($D$2:$D$25, ROW()-ROW($G$31) + COLUMN()-COLUMN($G$31)+1)</f>
        <v>0.3200749800819026</v>
      </c>
      <c r="P39" s="13" cm="1">
        <f t="array" ref="P39">INDEX($D$2:$D$25, ROW()-ROW($G$31) + COLUMN()-COLUMN($G$31)+1)</f>
        <v>0.42185676979323672</v>
      </c>
      <c r="Q39" s="13" cm="1">
        <f t="array" ref="Q39">INDEX($D$2:$D$25, ROW()-ROW($G$31) + COLUMN()-COLUMN($G$31)+1)</f>
        <v>0.50833670054933167</v>
      </c>
      <c r="R39" s="13" cm="1">
        <f t="array" ref="R39">INDEX($D$2:$D$25, ROW()-ROW($G$31) + COLUMN()-COLUMN($G$31)+1)</f>
        <v>0.50544548102013864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7">
        <v>0.58098862158702258</v>
      </c>
      <c r="AC39" s="28">
        <v>0</v>
      </c>
      <c r="AD39" s="28">
        <v>0</v>
      </c>
      <c r="AE39" s="28">
        <v>0</v>
      </c>
      <c r="AF39" s="28">
        <v>0</v>
      </c>
    </row>
    <row r="40" spans="4:32" x14ac:dyDescent="0.25">
      <c r="D40" s="17">
        <v>2.004463629492257E-2</v>
      </c>
      <c r="F40" s="9" cm="1">
        <f t="array" ref="F40">INDEX($D$2:$D$25, ROW()-ROW($F$31)+$K$1+1)</f>
        <v>0.19281585846169647</v>
      </c>
      <c r="G40" s="13" cm="1">
        <f t="array" ref="G40">INDEX($D$2:$D$25, ROW()-ROW($G$31) + COLUMN()-COLUMN($G$31)+1)</f>
        <v>-2.3654682936004923E-2</v>
      </c>
      <c r="H40" s="13" cm="1">
        <f t="array" ref="H40">INDEX($D$2:$D$25, ROW()-ROW($G$31) + COLUMN()-COLUMN($G$31)+1)</f>
        <v>-0.16439420676116467</v>
      </c>
      <c r="I40" s="13" cm="1">
        <f t="array" ref="I40">INDEX($D$2:$D$25, ROW()-ROW($G$31) + COLUMN()-COLUMN($G$31)+1)</f>
        <v>-0.23227562074778499</v>
      </c>
      <c r="J40" s="13" cm="1">
        <f t="array" ref="J40">INDEX($D$2:$D$25, ROW()-ROW($G$31) + COLUMN()-COLUMN($G$31)+1)</f>
        <v>-0.19498850236411205</v>
      </c>
      <c r="K40" s="13" cm="1">
        <f t="array" ref="K40">INDEX($D$2:$D$25, ROW()-ROW($G$31) + COLUMN()-COLUMN($G$31)+1)</f>
        <v>-4.4559229278070697E-2</v>
      </c>
      <c r="L40" s="13" cm="1">
        <f t="array" ref="L40">INDEX($D$2:$D$25, ROW()-ROW($G$31) + COLUMN()-COLUMN($G$31)+1)</f>
        <v>0.10321748548243581</v>
      </c>
      <c r="M40" s="13" cm="1">
        <f t="array" ref="M40">INDEX($D$2:$D$25, ROW()-ROW($G$31) + COLUMN()-COLUMN($G$31)+1)</f>
        <v>0.22213405380300993</v>
      </c>
      <c r="N40" s="13" cm="1">
        <f t="array" ref="N40">INDEX($D$2:$D$25, ROW()-ROW($G$31) + COLUMN()-COLUMN($G$31)+1)</f>
        <v>0.3200749800819026</v>
      </c>
      <c r="O40" s="13" cm="1">
        <f t="array" ref="O40">INDEX($D$2:$D$25, ROW()-ROW($G$31) + COLUMN()-COLUMN($G$31)+1)</f>
        <v>0.42185676979323672</v>
      </c>
      <c r="P40" s="13" cm="1">
        <f t="array" ref="P40">INDEX($D$2:$D$25, ROW()-ROW($G$31) + COLUMN()-COLUMN($G$31)+1)</f>
        <v>0.50833670054933167</v>
      </c>
      <c r="Q40" s="13" cm="1">
        <f t="array" ref="Q40">INDEX($D$2:$D$25, ROW()-ROW($G$31) + COLUMN()-COLUMN($G$31)+1)</f>
        <v>0.50544548102013864</v>
      </c>
      <c r="R40" s="13" cm="1">
        <f t="array" ref="R40">INDEX($D$2:$D$25, ROW()-ROW($G$31) + COLUMN()-COLUMN($G$31)+1)</f>
        <v>0.39113290805072887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7">
        <v>0.45502604223983856</v>
      </c>
      <c r="AD40" s="28">
        <v>0</v>
      </c>
      <c r="AE40" s="28">
        <v>0</v>
      </c>
      <c r="AF40" s="28">
        <v>0</v>
      </c>
    </row>
    <row r="41" spans="4:32" x14ac:dyDescent="0.25">
      <c r="D41" s="17">
        <v>0.1630420072130285</v>
      </c>
      <c r="F41" s="9" cm="1">
        <f t="array" ref="F41">INDEX($D$2:$D$25, ROW()-ROW($F$31)+$K$1+1)</f>
        <v>-1.8679982362733022E-3</v>
      </c>
      <c r="G41" s="13" cm="1">
        <f t="array" ref="G41">INDEX($D$2:$D$25, ROW()-ROW($G$31) + COLUMN()-COLUMN($G$31)+1)</f>
        <v>-0.16439420676116467</v>
      </c>
      <c r="H41" s="13" cm="1">
        <f t="array" ref="H41">INDEX($D$2:$D$25, ROW()-ROW($G$31) + COLUMN()-COLUMN($G$31)+1)</f>
        <v>-0.23227562074778499</v>
      </c>
      <c r="I41" s="13" cm="1">
        <f t="array" ref="I41">INDEX($D$2:$D$25, ROW()-ROW($G$31) + COLUMN()-COLUMN($G$31)+1)</f>
        <v>-0.19498850236411205</v>
      </c>
      <c r="J41" s="13" cm="1">
        <f t="array" ref="J41">INDEX($D$2:$D$25, ROW()-ROW($G$31) + COLUMN()-COLUMN($G$31)+1)</f>
        <v>-4.4559229278070697E-2</v>
      </c>
      <c r="K41" s="13" cm="1">
        <f t="array" ref="K41">INDEX($D$2:$D$25, ROW()-ROW($G$31) + COLUMN()-COLUMN($G$31)+1)</f>
        <v>0.10321748548243581</v>
      </c>
      <c r="L41" s="13" cm="1">
        <f t="array" ref="L41">INDEX($D$2:$D$25, ROW()-ROW($G$31) + COLUMN()-COLUMN($G$31)+1)</f>
        <v>0.22213405380300993</v>
      </c>
      <c r="M41" s="13" cm="1">
        <f t="array" ref="M41">INDEX($D$2:$D$25, ROW()-ROW($G$31) + COLUMN()-COLUMN($G$31)+1)</f>
        <v>0.3200749800819026</v>
      </c>
      <c r="N41" s="13" cm="1">
        <f t="array" ref="N41">INDEX($D$2:$D$25, ROW()-ROW($G$31) + COLUMN()-COLUMN($G$31)+1)</f>
        <v>0.42185676979323672</v>
      </c>
      <c r="O41" s="13" cm="1">
        <f t="array" ref="O41">INDEX($D$2:$D$25, ROW()-ROW($G$31) + COLUMN()-COLUMN($G$31)+1)</f>
        <v>0.50833670054933167</v>
      </c>
      <c r="P41" s="13" cm="1">
        <f t="array" ref="P41">INDEX($D$2:$D$25, ROW()-ROW($G$31) + COLUMN()-COLUMN($G$31)+1)</f>
        <v>0.50544548102013864</v>
      </c>
      <c r="Q41" s="13" cm="1">
        <f t="array" ref="Q41">INDEX($D$2:$D$25, ROW()-ROW($G$31) + COLUMN()-COLUMN($G$31)+1)</f>
        <v>0.39113290805072887</v>
      </c>
      <c r="R41" s="13" cm="1">
        <f t="array" ref="R41">INDEX($D$2:$D$25, ROW()-ROW($G$31) + COLUMN()-COLUMN($G$31)+1)</f>
        <v>0.19281585846169647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7">
        <v>0.35177254669005742</v>
      </c>
      <c r="AE41" s="28">
        <v>0</v>
      </c>
      <c r="AF41" s="28">
        <v>0</v>
      </c>
    </row>
    <row r="42" spans="4:32" x14ac:dyDescent="0.25">
      <c r="D42" s="17">
        <v>-0.14045686655774628</v>
      </c>
      <c r="F42" s="9" cm="1">
        <f t="array" ref="F42">INDEX($D$2:$D$25, ROW()-ROW($F$31)+$K$1+1)</f>
        <v>-0.14238819822032237</v>
      </c>
      <c r="G42" s="13" cm="1">
        <f t="array" ref="G42">INDEX($D$2:$D$25, ROW()-ROW($G$31) + COLUMN()-COLUMN($G$31)+1)</f>
        <v>-0.23227562074778499</v>
      </c>
      <c r="H42" s="13" cm="1">
        <f t="array" ref="H42">INDEX($D$2:$D$25, ROW()-ROW($G$31) + COLUMN()-COLUMN($G$31)+1)</f>
        <v>-0.19498850236411205</v>
      </c>
      <c r="I42" s="13" cm="1">
        <f t="array" ref="I42">INDEX($D$2:$D$25, ROW()-ROW($G$31) + COLUMN()-COLUMN($G$31)+1)</f>
        <v>-4.4559229278070697E-2</v>
      </c>
      <c r="J42" s="13" cm="1">
        <f t="array" ref="J42">INDEX($D$2:$D$25, ROW()-ROW($G$31) + COLUMN()-COLUMN($G$31)+1)</f>
        <v>0.10321748548243581</v>
      </c>
      <c r="K42" s="13" cm="1">
        <f t="array" ref="K42">INDEX($D$2:$D$25, ROW()-ROW($G$31) + COLUMN()-COLUMN($G$31)+1)</f>
        <v>0.22213405380300993</v>
      </c>
      <c r="L42" s="13" cm="1">
        <f t="array" ref="L42">INDEX($D$2:$D$25, ROW()-ROW($G$31) + COLUMN()-COLUMN($G$31)+1)</f>
        <v>0.3200749800819026</v>
      </c>
      <c r="M42" s="13" cm="1">
        <f t="array" ref="M42">INDEX($D$2:$D$25, ROW()-ROW($G$31) + COLUMN()-COLUMN($G$31)+1)</f>
        <v>0.42185676979323672</v>
      </c>
      <c r="N42" s="13" cm="1">
        <f t="array" ref="N42">INDEX($D$2:$D$25, ROW()-ROW($G$31) + COLUMN()-COLUMN($G$31)+1)</f>
        <v>0.50833670054933167</v>
      </c>
      <c r="O42" s="13" cm="1">
        <f t="array" ref="O42">INDEX($D$2:$D$25, ROW()-ROW($G$31) + COLUMN()-COLUMN($G$31)+1)</f>
        <v>0.50544548102013864</v>
      </c>
      <c r="P42" s="13" cm="1">
        <f t="array" ref="P42">INDEX($D$2:$D$25, ROW()-ROW($G$31) + COLUMN()-COLUMN($G$31)+1)</f>
        <v>0.39113290805072887</v>
      </c>
      <c r="Q42" s="13" cm="1">
        <f t="array" ref="Q42">INDEX($D$2:$D$25, ROW()-ROW($G$31) + COLUMN()-COLUMN($G$31)+1)</f>
        <v>0.19281585846169647</v>
      </c>
      <c r="R42" s="13" cm="1">
        <f t="array" ref="R42">INDEX($D$2:$D$25, ROW()-ROW($G$31) + COLUMN()-COLUMN($G$31)+1)</f>
        <v>-1.8679982362733022E-3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7">
        <v>5.6175389139515933E-2</v>
      </c>
      <c r="AF42" s="28">
        <v>0</v>
      </c>
    </row>
    <row r="43" spans="4:32" x14ac:dyDescent="0.25">
      <c r="D43" s="14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94AF6-2E48-4E94-B832-BACD5FB2163B}">
  <dimension ref="A1:R25"/>
  <sheetViews>
    <sheetView workbookViewId="0">
      <selection activeCell="C2" sqref="C2"/>
    </sheetView>
  </sheetViews>
  <sheetFormatPr defaultRowHeight="15" x14ac:dyDescent="0.25"/>
  <cols>
    <col min="3" max="3" width="10.140625" customWidth="1"/>
    <col min="5" max="5" width="4.5703125" customWidth="1"/>
  </cols>
  <sheetData>
    <row r="1" spans="1:18" x14ac:dyDescent="0.25">
      <c r="A1" t="s">
        <v>13</v>
      </c>
      <c r="C1" t="s">
        <v>34</v>
      </c>
      <c r="F1" t="s">
        <v>1</v>
      </c>
      <c r="H1" s="3" t="s">
        <v>2</v>
      </c>
      <c r="I1" s="4">
        <f>COUNT(C2:C25)</f>
        <v>24</v>
      </c>
      <c r="J1" s="3" t="s">
        <v>3</v>
      </c>
      <c r="K1" s="4">
        <v>12</v>
      </c>
      <c r="L1" s="3" t="s">
        <v>4</v>
      </c>
      <c r="M1" s="4">
        <f>I1-K1+1</f>
        <v>13</v>
      </c>
    </row>
    <row r="2" spans="1:18" x14ac:dyDescent="0.25">
      <c r="A2" vm="1">
        <v>201.08</v>
      </c>
      <c r="C2" s="8">
        <f t="shared" ref="C2:C25" si="0">(A2-AVERAGE($A$2:$A$25))/_xlfn.STDEV.S($A$2:$A$25)</f>
        <v>-3.0317408288182253</v>
      </c>
      <c r="F2" s="8" cm="1">
        <f t="array" ref="F2">INDEX($C$2:$C$25, ROW()-ROW($F$2)+1 + COLUMN()-COLUMN($F$2))</f>
        <v>-3.0317408288182253</v>
      </c>
      <c r="G2" s="8" cm="1">
        <f t="array" ref="G2">INDEX($C$2:$C$25, ROW()-ROW($F$2)+1 + COLUMN()-COLUMN($F$2))</f>
        <v>-1.72940972839901</v>
      </c>
      <c r="H2" s="8" cm="1">
        <f t="array" ref="H2">INDEX($C$2:$C$25, ROW()-ROW($F$2)+1 + COLUMN()-COLUMN($F$2))</f>
        <v>-0.88560106920317883</v>
      </c>
      <c r="I2" s="8" cm="1">
        <f t="array" ref="I2">INDEX($C$2:$C$25, ROW()-ROW($F$2)+1 + COLUMN()-COLUMN($F$2))</f>
        <v>0.58549176305521167</v>
      </c>
      <c r="J2" s="8" cm="1">
        <f t="array" ref="J2">INDEX($C$2:$C$25, ROW()-ROW($F$2)+1 + COLUMN()-COLUMN($F$2))</f>
        <v>0.93893614483158216</v>
      </c>
      <c r="K2" s="8" cm="1">
        <f t="array" ref="K2">INDEX($C$2:$C$25, ROW()-ROW($F$2)+1 + COLUMN()-COLUMN($F$2))</f>
        <v>-0.20736995822691004</v>
      </c>
      <c r="L2" s="8" cm="1">
        <f t="array" ref="L2">INDEX($C$2:$C$25, ROW()-ROW($F$2)+1 + COLUMN()-COLUMN($F$2))</f>
        <v>-0.18826485650926789</v>
      </c>
      <c r="M2" s="8" cm="1">
        <f t="array" ref="M2">INDEX($C$2:$C$25, ROW()-ROW($F$2)+1 + COLUMN()-COLUMN($F$2))</f>
        <v>0.17154789250631067</v>
      </c>
      <c r="N2" s="8" cm="1">
        <f t="array" ref="N2">INDEX($C$2:$C$25, ROW()-ROW($F$2)+1 + COLUMN()-COLUMN($F$2))</f>
        <v>0.57593921219639055</v>
      </c>
      <c r="O2" s="8" cm="1">
        <f t="array" ref="O2">INDEX($C$2:$C$25, ROW()-ROW($F$2)+1 + COLUMN()-COLUMN($F$2))</f>
        <v>0.17791625974552772</v>
      </c>
      <c r="P2" s="8" cm="1">
        <f t="array" ref="P2">INDEX($C$2:$C$25, ROW()-ROW($F$2)+1 + COLUMN()-COLUMN($F$2))</f>
        <v>-0.630866379634623</v>
      </c>
      <c r="Q2" s="8" cm="1">
        <f t="array" ref="Q2">INDEX($C$2:$C$25, ROW()-ROW($F$2)+1 + COLUMN()-COLUMN($F$2))</f>
        <v>-0.4748413822738819</v>
      </c>
      <c r="R2" s="8" cm="1">
        <f t="array" ref="R2">INDEX($C$2:$C$25, ROW()-ROW($F$2)+1 + COLUMN()-COLUMN($F$2))</f>
        <v>-0.14050210221516254</v>
      </c>
    </row>
    <row r="3" spans="1:18" x14ac:dyDescent="0.25">
      <c r="A3" vm="2">
        <v>205.17</v>
      </c>
      <c r="C3" s="8">
        <f t="shared" si="0"/>
        <v>-1.72940972839901</v>
      </c>
      <c r="F3" s="8" cm="1">
        <f t="array" ref="F3">INDEX($C$2:$C$25, ROW()-ROW($F$2)+1 + COLUMN()-COLUMN($F$2))</f>
        <v>-1.72940972839901</v>
      </c>
      <c r="G3" s="8" cm="1">
        <f t="array" ref="G3">INDEX($C$2:$C$25, ROW()-ROW($F$2)+1 + COLUMN()-COLUMN($F$2))</f>
        <v>-0.88560106920317883</v>
      </c>
      <c r="H3" s="8" cm="1">
        <f t="array" ref="H3">INDEX($C$2:$C$25, ROW()-ROW($F$2)+1 + COLUMN()-COLUMN($F$2))</f>
        <v>0.58549176305521167</v>
      </c>
      <c r="I3" s="8" cm="1">
        <f t="array" ref="I3">INDEX($C$2:$C$25, ROW()-ROW($F$2)+1 + COLUMN()-COLUMN($F$2))</f>
        <v>0.93893614483158216</v>
      </c>
      <c r="J3" s="8" cm="1">
        <f t="array" ref="J3">INDEX($C$2:$C$25, ROW()-ROW($F$2)+1 + COLUMN()-COLUMN($F$2))</f>
        <v>-0.20736995822691004</v>
      </c>
      <c r="K3" s="8" cm="1">
        <f t="array" ref="K3">INDEX($C$2:$C$25, ROW()-ROW($F$2)+1 + COLUMN()-COLUMN($F$2))</f>
        <v>-0.18826485650926789</v>
      </c>
      <c r="L3" s="8" cm="1">
        <f t="array" ref="L3">INDEX($C$2:$C$25, ROW()-ROW($F$2)+1 + COLUMN()-COLUMN($F$2))</f>
        <v>0.17154789250631067</v>
      </c>
      <c r="M3" s="8" cm="1">
        <f t="array" ref="M3">INDEX($C$2:$C$25, ROW()-ROW($F$2)+1 + COLUMN()-COLUMN($F$2))</f>
        <v>0.57593921219639055</v>
      </c>
      <c r="N3" s="8" cm="1">
        <f t="array" ref="N3">INDEX($C$2:$C$25, ROW()-ROW($F$2)+1 + COLUMN()-COLUMN($F$2))</f>
        <v>0.17791625974552772</v>
      </c>
      <c r="O3" s="8" cm="1">
        <f t="array" ref="O3">INDEX($C$2:$C$25, ROW()-ROW($F$2)+1 + COLUMN()-COLUMN($F$2))</f>
        <v>-0.630866379634623</v>
      </c>
      <c r="P3" s="8" cm="1">
        <f t="array" ref="P3">INDEX($C$2:$C$25, ROW()-ROW($F$2)+1 + COLUMN()-COLUMN($F$2))</f>
        <v>-0.4748413822738819</v>
      </c>
      <c r="Q3" s="8" cm="1">
        <f t="array" ref="Q3">INDEX($C$2:$C$25, ROW()-ROW($F$2)+1 + COLUMN()-COLUMN($F$2))</f>
        <v>-0.14050210221516254</v>
      </c>
      <c r="R3" s="8" cm="1">
        <f t="array" ref="R3">INDEX($C$2:$C$25, ROW()-ROW($F$2)+1 + COLUMN()-COLUMN($F$2))</f>
        <v>-0.18508067288965485</v>
      </c>
    </row>
    <row r="4" spans="1:18" x14ac:dyDescent="0.25">
      <c r="A4" vm="3">
        <v>207.82</v>
      </c>
      <c r="C4" s="8">
        <f t="shared" si="0"/>
        <v>-0.88560106920317883</v>
      </c>
      <c r="F4" s="8" cm="1">
        <f t="array" ref="F4">INDEX($C$2:$C$25, ROW()-ROW($F$2)+1 + COLUMN()-COLUMN($F$2))</f>
        <v>-0.88560106920317883</v>
      </c>
      <c r="G4" s="8" cm="1">
        <f t="array" ref="G4">INDEX($C$2:$C$25, ROW()-ROW($F$2)+1 + COLUMN()-COLUMN($F$2))</f>
        <v>0.58549176305521167</v>
      </c>
      <c r="H4" s="8" cm="1">
        <f t="array" ref="H4">INDEX($C$2:$C$25, ROW()-ROW($F$2)+1 + COLUMN()-COLUMN($F$2))</f>
        <v>0.93893614483158216</v>
      </c>
      <c r="I4" s="8" cm="1">
        <f t="array" ref="I4">INDEX($C$2:$C$25, ROW()-ROW($F$2)+1 + COLUMN()-COLUMN($F$2))</f>
        <v>-0.20736995822691004</v>
      </c>
      <c r="J4" s="8" cm="1">
        <f t="array" ref="J4">INDEX($C$2:$C$25, ROW()-ROW($F$2)+1 + COLUMN()-COLUMN($F$2))</f>
        <v>-0.18826485650926789</v>
      </c>
      <c r="K4" s="8" cm="1">
        <f t="array" ref="K4">INDEX($C$2:$C$25, ROW()-ROW($F$2)+1 + COLUMN()-COLUMN($F$2))</f>
        <v>0.17154789250631067</v>
      </c>
      <c r="L4" s="8" cm="1">
        <f t="array" ref="L4">INDEX($C$2:$C$25, ROW()-ROW($F$2)+1 + COLUMN()-COLUMN($F$2))</f>
        <v>0.57593921219639055</v>
      </c>
      <c r="M4" s="8" cm="1">
        <f t="array" ref="M4">INDEX($C$2:$C$25, ROW()-ROW($F$2)+1 + COLUMN()-COLUMN($F$2))</f>
        <v>0.17791625974552772</v>
      </c>
      <c r="N4" s="8" cm="1">
        <f t="array" ref="N4">INDEX($C$2:$C$25, ROW()-ROW($F$2)+1 + COLUMN()-COLUMN($F$2))</f>
        <v>-0.630866379634623</v>
      </c>
      <c r="O4" s="8" cm="1">
        <f t="array" ref="O4">INDEX($C$2:$C$25, ROW()-ROW($F$2)+1 + COLUMN()-COLUMN($F$2))</f>
        <v>-0.4748413822738819</v>
      </c>
      <c r="P4" s="8" cm="1">
        <f t="array" ref="P4">INDEX($C$2:$C$25, ROW()-ROW($F$2)+1 + COLUMN()-COLUMN($F$2))</f>
        <v>-0.14050210221516254</v>
      </c>
      <c r="Q4" s="8" cm="1">
        <f t="array" ref="Q4">INDEX($C$2:$C$25, ROW()-ROW($F$2)+1 + COLUMN()-COLUMN($F$2))</f>
        <v>-0.18508067288965485</v>
      </c>
      <c r="R4" s="8" cm="1">
        <f t="array" ref="R4">INDEX($C$2:$C$25, ROW()-ROW($F$2)+1 + COLUMN()-COLUMN($F$2))</f>
        <v>0.18428462698474479</v>
      </c>
    </row>
    <row r="5" spans="1:18" x14ac:dyDescent="0.25">
      <c r="A5" vm="4">
        <v>212.44</v>
      </c>
      <c r="C5" s="8">
        <f t="shared" si="0"/>
        <v>0.58549176305521167</v>
      </c>
      <c r="F5" s="8" cm="1">
        <f t="array" ref="F5">INDEX($C$2:$C$25, ROW()-ROW($F$2)+1 + COLUMN()-COLUMN($F$2))</f>
        <v>0.58549176305521167</v>
      </c>
      <c r="G5" s="8" cm="1">
        <f t="array" ref="G5">INDEX($C$2:$C$25, ROW()-ROW($F$2)+1 + COLUMN()-COLUMN($F$2))</f>
        <v>0.93893614483158216</v>
      </c>
      <c r="H5" s="8" cm="1">
        <f t="array" ref="H5">INDEX($C$2:$C$25, ROW()-ROW($F$2)+1 + COLUMN()-COLUMN($F$2))</f>
        <v>-0.20736995822691004</v>
      </c>
      <c r="I5" s="8" cm="1">
        <f t="array" ref="I5">INDEX($C$2:$C$25, ROW()-ROW($F$2)+1 + COLUMN()-COLUMN($F$2))</f>
        <v>-0.18826485650926789</v>
      </c>
      <c r="J5" s="8" cm="1">
        <f t="array" ref="J5">INDEX($C$2:$C$25, ROW()-ROW($F$2)+1 + COLUMN()-COLUMN($F$2))</f>
        <v>0.17154789250631067</v>
      </c>
      <c r="K5" s="8" cm="1">
        <f t="array" ref="K5">INDEX($C$2:$C$25, ROW()-ROW($F$2)+1 + COLUMN()-COLUMN($F$2))</f>
        <v>0.57593921219639055</v>
      </c>
      <c r="L5" s="8" cm="1">
        <f t="array" ref="L5">INDEX($C$2:$C$25, ROW()-ROW($F$2)+1 + COLUMN()-COLUMN($F$2))</f>
        <v>0.17791625974552772</v>
      </c>
      <c r="M5" s="8" cm="1">
        <f t="array" ref="M5">INDEX($C$2:$C$25, ROW()-ROW($F$2)+1 + COLUMN()-COLUMN($F$2))</f>
        <v>-0.630866379634623</v>
      </c>
      <c r="N5" s="8" cm="1">
        <f t="array" ref="N5">INDEX($C$2:$C$25, ROW()-ROW($F$2)+1 + COLUMN()-COLUMN($F$2))</f>
        <v>-0.4748413822738819</v>
      </c>
      <c r="O5" s="8" cm="1">
        <f t="array" ref="O5">INDEX($C$2:$C$25, ROW()-ROW($F$2)+1 + COLUMN()-COLUMN($F$2))</f>
        <v>-0.14050210221516254</v>
      </c>
      <c r="P5" s="8" cm="1">
        <f t="array" ref="P5">INDEX($C$2:$C$25, ROW()-ROW($F$2)+1 + COLUMN()-COLUMN($F$2))</f>
        <v>-0.18508067288965485</v>
      </c>
      <c r="Q5" s="8" cm="1">
        <f t="array" ref="Q5">INDEX($C$2:$C$25, ROW()-ROW($F$2)+1 + COLUMN()-COLUMN($F$2))</f>
        <v>0.18428462698474479</v>
      </c>
      <c r="R5" s="8" cm="1">
        <f t="array" ref="R5">INDEX($C$2:$C$25, ROW()-ROW($F$2)+1 + COLUMN()-COLUMN($F$2))</f>
        <v>0.59822849753363672</v>
      </c>
    </row>
    <row r="6" spans="1:18" x14ac:dyDescent="0.25">
      <c r="A6" vm="5">
        <v>213.55</v>
      </c>
      <c r="C6" s="8">
        <f t="shared" si="0"/>
        <v>0.93893614483158216</v>
      </c>
      <c r="F6" s="8" cm="1">
        <f t="array" ref="F6">INDEX($C$2:$C$25, ROW()-ROW($F$2)+1 + COLUMN()-COLUMN($F$2))</f>
        <v>0.93893614483158216</v>
      </c>
      <c r="G6" s="8" cm="1">
        <f t="array" ref="G6">INDEX($C$2:$C$25, ROW()-ROW($F$2)+1 + COLUMN()-COLUMN($F$2))</f>
        <v>-0.20736995822691004</v>
      </c>
      <c r="H6" s="8" cm="1">
        <f t="array" ref="H6">INDEX($C$2:$C$25, ROW()-ROW($F$2)+1 + COLUMN()-COLUMN($F$2))</f>
        <v>-0.18826485650926789</v>
      </c>
      <c r="I6" s="8" cm="1">
        <f t="array" ref="I6">INDEX($C$2:$C$25, ROW()-ROW($F$2)+1 + COLUMN()-COLUMN($F$2))</f>
        <v>0.17154789250631067</v>
      </c>
      <c r="J6" s="8" cm="1">
        <f t="array" ref="J6">INDEX($C$2:$C$25, ROW()-ROW($F$2)+1 + COLUMN()-COLUMN($F$2))</f>
        <v>0.57593921219639055</v>
      </c>
      <c r="K6" s="8" cm="1">
        <f t="array" ref="K6">INDEX($C$2:$C$25, ROW()-ROW($F$2)+1 + COLUMN()-COLUMN($F$2))</f>
        <v>0.17791625974552772</v>
      </c>
      <c r="L6" s="8" cm="1">
        <f t="array" ref="L6">INDEX($C$2:$C$25, ROW()-ROW($F$2)+1 + COLUMN()-COLUMN($F$2))</f>
        <v>-0.630866379634623</v>
      </c>
      <c r="M6" s="8" cm="1">
        <f t="array" ref="M6">INDEX($C$2:$C$25, ROW()-ROW($F$2)+1 + COLUMN()-COLUMN($F$2))</f>
        <v>-0.4748413822738819</v>
      </c>
      <c r="N6" s="8" cm="1">
        <f t="array" ref="N6">INDEX($C$2:$C$25, ROW()-ROW($F$2)+1 + COLUMN()-COLUMN($F$2))</f>
        <v>-0.14050210221516254</v>
      </c>
      <c r="O6" s="8" cm="1">
        <f t="array" ref="O6">INDEX($C$2:$C$25, ROW()-ROW($F$2)+1 + COLUMN()-COLUMN($F$2))</f>
        <v>-0.18508067288965485</v>
      </c>
      <c r="P6" s="8" cm="1">
        <f t="array" ref="P6">INDEX($C$2:$C$25, ROW()-ROW($F$2)+1 + COLUMN()-COLUMN($F$2))</f>
        <v>0.18428462698474479</v>
      </c>
      <c r="Q6" s="8" cm="1">
        <f t="array" ref="Q6">INDEX($C$2:$C$25, ROW()-ROW($F$2)+1 + COLUMN()-COLUMN($F$2))</f>
        <v>0.59822849753363672</v>
      </c>
      <c r="R6" s="8" cm="1">
        <f t="array" ref="R6">INDEX($C$2:$C$25, ROW()-ROW($F$2)+1 + COLUMN()-COLUMN($F$2))</f>
        <v>1.2095917524981672</v>
      </c>
    </row>
    <row r="7" spans="1:18" x14ac:dyDescent="0.25">
      <c r="A7" vm="6">
        <v>209.95</v>
      </c>
      <c r="C7" s="8">
        <f t="shared" si="0"/>
        <v>-0.20736995822691004</v>
      </c>
      <c r="F7" s="8" cm="1">
        <f t="array" ref="F7">INDEX($C$2:$C$25, ROW()-ROW($F$2)+1 + COLUMN()-COLUMN($F$2))</f>
        <v>-0.20736995822691004</v>
      </c>
      <c r="G7" s="8" cm="1">
        <f t="array" ref="G7">INDEX($C$2:$C$25, ROW()-ROW($F$2)+1 + COLUMN()-COLUMN($F$2))</f>
        <v>-0.18826485650926789</v>
      </c>
      <c r="H7" s="8" cm="1">
        <f t="array" ref="H7">INDEX($C$2:$C$25, ROW()-ROW($F$2)+1 + COLUMN()-COLUMN($F$2))</f>
        <v>0.17154789250631067</v>
      </c>
      <c r="I7" s="8" cm="1">
        <f t="array" ref="I7">INDEX($C$2:$C$25, ROW()-ROW($F$2)+1 + COLUMN()-COLUMN($F$2))</f>
        <v>0.57593921219639055</v>
      </c>
      <c r="J7" s="8" cm="1">
        <f t="array" ref="J7">INDEX($C$2:$C$25, ROW()-ROW($F$2)+1 + COLUMN()-COLUMN($F$2))</f>
        <v>0.17791625974552772</v>
      </c>
      <c r="K7" s="8" cm="1">
        <f t="array" ref="K7">INDEX($C$2:$C$25, ROW()-ROW($F$2)+1 + COLUMN()-COLUMN($F$2))</f>
        <v>-0.630866379634623</v>
      </c>
      <c r="L7" s="8" cm="1">
        <f t="array" ref="L7">INDEX($C$2:$C$25, ROW()-ROW($F$2)+1 + COLUMN()-COLUMN($F$2))</f>
        <v>-0.4748413822738819</v>
      </c>
      <c r="M7" s="8" cm="1">
        <f t="array" ref="M7">INDEX($C$2:$C$25, ROW()-ROW($F$2)+1 + COLUMN()-COLUMN($F$2))</f>
        <v>-0.14050210221516254</v>
      </c>
      <c r="N7" s="8" cm="1">
        <f t="array" ref="N7">INDEX($C$2:$C$25, ROW()-ROW($F$2)+1 + COLUMN()-COLUMN($F$2))</f>
        <v>-0.18508067288965485</v>
      </c>
      <c r="O7" s="8" cm="1">
        <f t="array" ref="O7">INDEX($C$2:$C$25, ROW()-ROW($F$2)+1 + COLUMN()-COLUMN($F$2))</f>
        <v>0.18428462698474479</v>
      </c>
      <c r="P7" s="8" cm="1">
        <f t="array" ref="P7">INDEX($C$2:$C$25, ROW()-ROW($F$2)+1 + COLUMN()-COLUMN($F$2))</f>
        <v>0.59822849753363672</v>
      </c>
      <c r="Q7" s="8" cm="1">
        <f t="array" ref="Q7">INDEX($C$2:$C$25, ROW()-ROW($F$2)+1 + COLUMN()-COLUMN($F$2))</f>
        <v>1.2095917524981672</v>
      </c>
      <c r="R7" s="8" cm="1">
        <f t="array" ref="R7">INDEX($C$2:$C$25, ROW()-ROW($F$2)+1 + COLUMN()-COLUMN($F$2))</f>
        <v>1.1299871620079944</v>
      </c>
    </row>
    <row r="8" spans="1:18" x14ac:dyDescent="0.25">
      <c r="A8" vm="7">
        <v>210.01</v>
      </c>
      <c r="C8" s="8">
        <f t="shared" si="0"/>
        <v>-0.18826485650926789</v>
      </c>
      <c r="F8" s="8" cm="1">
        <f t="array" ref="F8">INDEX($C$2:$C$25, ROW()-ROW($F$2)+1 + COLUMN()-COLUMN($F$2))</f>
        <v>-0.18826485650926789</v>
      </c>
      <c r="G8" s="8" cm="1">
        <f t="array" ref="G8">INDEX($C$2:$C$25, ROW()-ROW($F$2)+1 + COLUMN()-COLUMN($F$2))</f>
        <v>0.17154789250631067</v>
      </c>
      <c r="H8" s="8" cm="1">
        <f t="array" ref="H8">INDEX($C$2:$C$25, ROW()-ROW($F$2)+1 + COLUMN()-COLUMN($F$2))</f>
        <v>0.57593921219639055</v>
      </c>
      <c r="I8" s="8" cm="1">
        <f t="array" ref="I8">INDEX($C$2:$C$25, ROW()-ROW($F$2)+1 + COLUMN()-COLUMN($F$2))</f>
        <v>0.17791625974552772</v>
      </c>
      <c r="J8" s="8" cm="1">
        <f t="array" ref="J8">INDEX($C$2:$C$25, ROW()-ROW($F$2)+1 + COLUMN()-COLUMN($F$2))</f>
        <v>-0.630866379634623</v>
      </c>
      <c r="K8" s="8" cm="1">
        <f t="array" ref="K8">INDEX($C$2:$C$25, ROW()-ROW($F$2)+1 + COLUMN()-COLUMN($F$2))</f>
        <v>-0.4748413822738819</v>
      </c>
      <c r="L8" s="8" cm="1">
        <f t="array" ref="L8">INDEX($C$2:$C$25, ROW()-ROW($F$2)+1 + COLUMN()-COLUMN($F$2))</f>
        <v>-0.14050210221516254</v>
      </c>
      <c r="M8" s="8" cm="1">
        <f t="array" ref="M8">INDEX($C$2:$C$25, ROW()-ROW($F$2)+1 + COLUMN()-COLUMN($F$2))</f>
        <v>-0.18508067288965485</v>
      </c>
      <c r="N8" s="8" cm="1">
        <f t="array" ref="N8">INDEX($C$2:$C$25, ROW()-ROW($F$2)+1 + COLUMN()-COLUMN($F$2))</f>
        <v>0.18428462698474479</v>
      </c>
      <c r="O8" s="8" cm="1">
        <f t="array" ref="O8">INDEX($C$2:$C$25, ROW()-ROW($F$2)+1 + COLUMN()-COLUMN($F$2))</f>
        <v>0.59822849753363672</v>
      </c>
      <c r="P8" s="8" cm="1">
        <f t="array" ref="P8">INDEX($C$2:$C$25, ROW()-ROW($F$2)+1 + COLUMN()-COLUMN($F$2))</f>
        <v>1.2095917524981672</v>
      </c>
      <c r="Q8" s="8" cm="1">
        <f t="array" ref="Q8">INDEX($C$2:$C$25, ROW()-ROW($F$2)+1 + COLUMN()-COLUMN($F$2))</f>
        <v>1.1299871620079944</v>
      </c>
      <c r="R8" s="8" cm="1">
        <f t="array" ref="R8">INDEX($C$2:$C$25, ROW()-ROW($F$2)+1 + COLUMN()-COLUMN($F$2))</f>
        <v>1.0058040008433207</v>
      </c>
    </row>
    <row r="9" spans="1:18" x14ac:dyDescent="0.25">
      <c r="A9" vm="8">
        <v>211.14</v>
      </c>
      <c r="C9" s="8">
        <f t="shared" si="0"/>
        <v>0.17154789250631067</v>
      </c>
      <c r="F9" s="8" cm="1">
        <f t="array" ref="F9">INDEX($C$2:$C$25, ROW()-ROW($F$2)+1 + COLUMN()-COLUMN($F$2))</f>
        <v>0.17154789250631067</v>
      </c>
      <c r="G9" s="8" cm="1">
        <f t="array" ref="G9">INDEX($C$2:$C$25, ROW()-ROW($F$2)+1 + COLUMN()-COLUMN($F$2))</f>
        <v>0.57593921219639055</v>
      </c>
      <c r="H9" s="8" cm="1">
        <f t="array" ref="H9">INDEX($C$2:$C$25, ROW()-ROW($F$2)+1 + COLUMN()-COLUMN($F$2))</f>
        <v>0.17791625974552772</v>
      </c>
      <c r="I9" s="8" cm="1">
        <f t="array" ref="I9">INDEX($C$2:$C$25, ROW()-ROW($F$2)+1 + COLUMN()-COLUMN($F$2))</f>
        <v>-0.630866379634623</v>
      </c>
      <c r="J9" s="8" cm="1">
        <f t="array" ref="J9">INDEX($C$2:$C$25, ROW()-ROW($F$2)+1 + COLUMN()-COLUMN($F$2))</f>
        <v>-0.4748413822738819</v>
      </c>
      <c r="K9" s="8" cm="1">
        <f t="array" ref="K9">INDEX($C$2:$C$25, ROW()-ROW($F$2)+1 + COLUMN()-COLUMN($F$2))</f>
        <v>-0.14050210221516254</v>
      </c>
      <c r="L9" s="8" cm="1">
        <f t="array" ref="L9">INDEX($C$2:$C$25, ROW()-ROW($F$2)+1 + COLUMN()-COLUMN($F$2))</f>
        <v>-0.18508067288965485</v>
      </c>
      <c r="M9" s="8" cm="1">
        <f t="array" ref="M9">INDEX($C$2:$C$25, ROW()-ROW($F$2)+1 + COLUMN()-COLUMN($F$2))</f>
        <v>0.18428462698474479</v>
      </c>
      <c r="N9" s="8" cm="1">
        <f t="array" ref="N9">INDEX($C$2:$C$25, ROW()-ROW($F$2)+1 + COLUMN()-COLUMN($F$2))</f>
        <v>0.59822849753363672</v>
      </c>
      <c r="O9" s="8" cm="1">
        <f t="array" ref="O9">INDEX($C$2:$C$25, ROW()-ROW($F$2)+1 + COLUMN()-COLUMN($F$2))</f>
        <v>1.2095917524981672</v>
      </c>
      <c r="P9" s="8" cm="1">
        <f t="array" ref="P9">INDEX($C$2:$C$25, ROW()-ROW($F$2)+1 + COLUMN()-COLUMN($F$2))</f>
        <v>1.1299871620079944</v>
      </c>
      <c r="Q9" s="8" cm="1">
        <f t="array" ref="Q9">INDEX($C$2:$C$25, ROW()-ROW($F$2)+1 + COLUMN()-COLUMN($F$2))</f>
        <v>1.0058040008433207</v>
      </c>
      <c r="R9" s="8" cm="1">
        <f t="array" ref="R9">INDEX($C$2:$C$25, ROW()-ROW($F$2)+1 + COLUMN()-COLUMN($F$2))</f>
        <v>1.0440142042786049</v>
      </c>
    </row>
    <row r="10" spans="1:18" x14ac:dyDescent="0.25">
      <c r="A10" vm="9">
        <v>212.41</v>
      </c>
      <c r="C10" s="8">
        <f t="shared" si="0"/>
        <v>0.57593921219639055</v>
      </c>
      <c r="F10" s="8" cm="1">
        <f t="array" ref="F10">INDEX($C$2:$C$25, ROW()-ROW($F$2)+1 + COLUMN()-COLUMN($F$2))</f>
        <v>0.57593921219639055</v>
      </c>
      <c r="G10" s="8" cm="1">
        <f t="array" ref="G10">INDEX($C$2:$C$25, ROW()-ROW($F$2)+1 + COLUMN()-COLUMN($F$2))</f>
        <v>0.17791625974552772</v>
      </c>
      <c r="H10" s="8" cm="1">
        <f t="array" ref="H10">INDEX($C$2:$C$25, ROW()-ROW($F$2)+1 + COLUMN()-COLUMN($F$2))</f>
        <v>-0.630866379634623</v>
      </c>
      <c r="I10" s="8" cm="1">
        <f t="array" ref="I10">INDEX($C$2:$C$25, ROW()-ROW($F$2)+1 + COLUMN()-COLUMN($F$2))</f>
        <v>-0.4748413822738819</v>
      </c>
      <c r="J10" s="8" cm="1">
        <f t="array" ref="J10">INDEX($C$2:$C$25, ROW()-ROW($F$2)+1 + COLUMN()-COLUMN($F$2))</f>
        <v>-0.14050210221516254</v>
      </c>
      <c r="K10" s="8" cm="1">
        <f t="array" ref="K10">INDEX($C$2:$C$25, ROW()-ROW($F$2)+1 + COLUMN()-COLUMN($F$2))</f>
        <v>-0.18508067288965485</v>
      </c>
      <c r="L10" s="8" cm="1">
        <f t="array" ref="L10">INDEX($C$2:$C$25, ROW()-ROW($F$2)+1 + COLUMN()-COLUMN($F$2))</f>
        <v>0.18428462698474479</v>
      </c>
      <c r="M10" s="8" cm="1">
        <f t="array" ref="M10">INDEX($C$2:$C$25, ROW()-ROW($F$2)+1 + COLUMN()-COLUMN($F$2))</f>
        <v>0.59822849753363672</v>
      </c>
      <c r="N10" s="8" cm="1">
        <f t="array" ref="N10">INDEX($C$2:$C$25, ROW()-ROW($F$2)+1 + COLUMN()-COLUMN($F$2))</f>
        <v>1.2095917524981672</v>
      </c>
      <c r="O10" s="8" cm="1">
        <f t="array" ref="O10">INDEX($C$2:$C$25, ROW()-ROW($F$2)+1 + COLUMN()-COLUMN($F$2))</f>
        <v>1.1299871620079944</v>
      </c>
      <c r="P10" s="8" cm="1">
        <f t="array" ref="P10">INDEX($C$2:$C$25, ROW()-ROW($F$2)+1 + COLUMN()-COLUMN($F$2))</f>
        <v>1.0058040008433207</v>
      </c>
      <c r="Q10" s="8" cm="1">
        <f t="array" ref="Q10">INDEX($C$2:$C$25, ROW()-ROW($F$2)+1 + COLUMN()-COLUMN($F$2))</f>
        <v>1.0440142042786049</v>
      </c>
      <c r="R10" s="8" cm="1">
        <f t="array" ref="R10">INDEX($C$2:$C$25, ROW()-ROW($F$2)+1 + COLUMN()-COLUMN($F$2))</f>
        <v>1.0981453258119274</v>
      </c>
    </row>
    <row r="11" spans="1:18" x14ac:dyDescent="0.25">
      <c r="A11" vm="10">
        <v>211.16</v>
      </c>
      <c r="C11" s="8">
        <f t="shared" si="0"/>
        <v>0.17791625974552772</v>
      </c>
      <c r="F11" s="8" cm="1">
        <f t="array" ref="F11">INDEX($C$2:$C$25, ROW()-ROW($F$2)+1 + COLUMN()-COLUMN($F$2))</f>
        <v>0.17791625974552772</v>
      </c>
      <c r="G11" s="8" cm="1">
        <f t="array" ref="G11">INDEX($C$2:$C$25, ROW()-ROW($F$2)+1 + COLUMN()-COLUMN($F$2))</f>
        <v>-0.630866379634623</v>
      </c>
      <c r="H11" s="8" cm="1">
        <f t="array" ref="H11">INDEX($C$2:$C$25, ROW()-ROW($F$2)+1 + COLUMN()-COLUMN($F$2))</f>
        <v>-0.4748413822738819</v>
      </c>
      <c r="I11" s="8" cm="1">
        <f t="array" ref="I11">INDEX($C$2:$C$25, ROW()-ROW($F$2)+1 + COLUMN()-COLUMN($F$2))</f>
        <v>-0.14050210221516254</v>
      </c>
      <c r="J11" s="8" cm="1">
        <f t="array" ref="J11">INDEX($C$2:$C$25, ROW()-ROW($F$2)+1 + COLUMN()-COLUMN($F$2))</f>
        <v>-0.18508067288965485</v>
      </c>
      <c r="K11" s="8" cm="1">
        <f t="array" ref="K11">INDEX($C$2:$C$25, ROW()-ROW($F$2)+1 + COLUMN()-COLUMN($F$2))</f>
        <v>0.18428462698474479</v>
      </c>
      <c r="L11" s="8" cm="1">
        <f t="array" ref="L11">INDEX($C$2:$C$25, ROW()-ROW($F$2)+1 + COLUMN()-COLUMN($F$2))</f>
        <v>0.59822849753363672</v>
      </c>
      <c r="M11" s="8" cm="1">
        <f t="array" ref="M11">INDEX($C$2:$C$25, ROW()-ROW($F$2)+1 + COLUMN()-COLUMN($F$2))</f>
        <v>1.2095917524981672</v>
      </c>
      <c r="N11" s="8" cm="1">
        <f t="array" ref="N11">INDEX($C$2:$C$25, ROW()-ROW($F$2)+1 + COLUMN()-COLUMN($F$2))</f>
        <v>1.1299871620079944</v>
      </c>
      <c r="O11" s="8" cm="1">
        <f t="array" ref="O11">INDEX($C$2:$C$25, ROW()-ROW($F$2)+1 + COLUMN()-COLUMN($F$2))</f>
        <v>1.0058040008433207</v>
      </c>
      <c r="P11" s="8" cm="1">
        <f t="array" ref="P11">INDEX($C$2:$C$25, ROW()-ROW($F$2)+1 + COLUMN()-COLUMN($F$2))</f>
        <v>1.0440142042786049</v>
      </c>
      <c r="Q11" s="8" cm="1">
        <f t="array" ref="Q11">INDEX($C$2:$C$25, ROW()-ROW($F$2)+1 + COLUMN()-COLUMN($F$2))</f>
        <v>1.0981453258119274</v>
      </c>
      <c r="R11" s="8" cm="1">
        <f t="array" ref="R11">INDEX($C$2:$C$25, ROW()-ROW($F$2)+1 + COLUMN()-COLUMN($F$2))</f>
        <v>0.21294227956120801</v>
      </c>
    </row>
    <row r="12" spans="1:18" x14ac:dyDescent="0.25">
      <c r="A12" vm="11">
        <v>208.62</v>
      </c>
      <c r="C12" s="8">
        <f t="shared" si="0"/>
        <v>-0.630866379634623</v>
      </c>
      <c r="F12" s="8" cm="1">
        <f t="array" ref="F12">INDEX($C$2:$C$25, ROW()-ROW($F$2)+1 + COLUMN()-COLUMN($F$2))</f>
        <v>-0.630866379634623</v>
      </c>
      <c r="G12" s="8" cm="1">
        <f t="array" ref="G12">INDEX($C$2:$C$25, ROW()-ROW($F$2)+1 + COLUMN()-COLUMN($F$2))</f>
        <v>-0.4748413822738819</v>
      </c>
      <c r="H12" s="8" cm="1">
        <f t="array" ref="H12">INDEX($C$2:$C$25, ROW()-ROW($F$2)+1 + COLUMN()-COLUMN($F$2))</f>
        <v>-0.14050210221516254</v>
      </c>
      <c r="I12" s="8" cm="1">
        <f t="array" ref="I12">INDEX($C$2:$C$25, ROW()-ROW($F$2)+1 + COLUMN()-COLUMN($F$2))</f>
        <v>-0.18508067288965485</v>
      </c>
      <c r="J12" s="8" cm="1">
        <f t="array" ref="J12">INDEX($C$2:$C$25, ROW()-ROW($F$2)+1 + COLUMN()-COLUMN($F$2))</f>
        <v>0.18428462698474479</v>
      </c>
      <c r="K12" s="8" cm="1">
        <f t="array" ref="K12">INDEX($C$2:$C$25, ROW()-ROW($F$2)+1 + COLUMN()-COLUMN($F$2))</f>
        <v>0.59822849753363672</v>
      </c>
      <c r="L12" s="8" cm="1">
        <f t="array" ref="L12">INDEX($C$2:$C$25, ROW()-ROW($F$2)+1 + COLUMN()-COLUMN($F$2))</f>
        <v>1.2095917524981672</v>
      </c>
      <c r="M12" s="8" cm="1">
        <f t="array" ref="M12">INDEX($C$2:$C$25, ROW()-ROW($F$2)+1 + COLUMN()-COLUMN($F$2))</f>
        <v>1.1299871620079944</v>
      </c>
      <c r="N12" s="8" cm="1">
        <f t="array" ref="N12">INDEX($C$2:$C$25, ROW()-ROW($F$2)+1 + COLUMN()-COLUMN($F$2))</f>
        <v>1.0058040008433207</v>
      </c>
      <c r="O12" s="8" cm="1">
        <f t="array" ref="O12">INDEX($C$2:$C$25, ROW()-ROW($F$2)+1 + COLUMN()-COLUMN($F$2))</f>
        <v>1.0440142042786049</v>
      </c>
      <c r="P12" s="8" cm="1">
        <f t="array" ref="P12">INDEX($C$2:$C$25, ROW()-ROW($F$2)+1 + COLUMN()-COLUMN($F$2))</f>
        <v>1.0981453258119274</v>
      </c>
      <c r="Q12" s="8" cm="1">
        <f t="array" ref="Q12">INDEX($C$2:$C$25, ROW()-ROW($F$2)+1 + COLUMN()-COLUMN($F$2))</f>
        <v>0.21294227956120801</v>
      </c>
      <c r="R12" s="8" cm="1">
        <f t="array" ref="R12">INDEX($C$2:$C$25, ROW()-ROW($F$2)+1 + COLUMN()-COLUMN($F$2))</f>
        <v>-0.49394648399152402</v>
      </c>
    </row>
    <row r="13" spans="1:18" x14ac:dyDescent="0.25">
      <c r="A13" vm="12">
        <v>209.11</v>
      </c>
      <c r="C13" s="8">
        <f t="shared" si="0"/>
        <v>-0.4748413822738819</v>
      </c>
      <c r="F13" s="8" cm="1">
        <f t="array" ref="F13">INDEX($C$2:$C$25, ROW()-ROW($F$2)+1 + COLUMN()-COLUMN($F$2))</f>
        <v>-0.4748413822738819</v>
      </c>
      <c r="G13" s="8" cm="1">
        <f t="array" ref="G13">INDEX($C$2:$C$25, ROW()-ROW($F$2)+1 + COLUMN()-COLUMN($F$2))</f>
        <v>-0.14050210221516254</v>
      </c>
      <c r="H13" s="8" cm="1">
        <f t="array" ref="H13">INDEX($C$2:$C$25, ROW()-ROW($F$2)+1 + COLUMN()-COLUMN($F$2))</f>
        <v>-0.18508067288965485</v>
      </c>
      <c r="I13" s="8" cm="1">
        <f t="array" ref="I13">INDEX($C$2:$C$25, ROW()-ROW($F$2)+1 + COLUMN()-COLUMN($F$2))</f>
        <v>0.18428462698474479</v>
      </c>
      <c r="J13" s="8" cm="1">
        <f t="array" ref="J13">INDEX($C$2:$C$25, ROW()-ROW($F$2)+1 + COLUMN()-COLUMN($F$2))</f>
        <v>0.59822849753363672</v>
      </c>
      <c r="K13" s="8" cm="1">
        <f t="array" ref="K13">INDEX($C$2:$C$25, ROW()-ROW($F$2)+1 + COLUMN()-COLUMN($F$2))</f>
        <v>1.2095917524981672</v>
      </c>
      <c r="L13" s="8" cm="1">
        <f t="array" ref="L13">INDEX($C$2:$C$25, ROW()-ROW($F$2)+1 + COLUMN()-COLUMN($F$2))</f>
        <v>1.1299871620079944</v>
      </c>
      <c r="M13" s="8" cm="1">
        <f t="array" ref="M13">INDEX($C$2:$C$25, ROW()-ROW($F$2)+1 + COLUMN()-COLUMN($F$2))</f>
        <v>1.0058040008433207</v>
      </c>
      <c r="N13" s="8" cm="1">
        <f t="array" ref="N13">INDEX($C$2:$C$25, ROW()-ROW($F$2)+1 + COLUMN()-COLUMN($F$2))</f>
        <v>1.0440142042786049</v>
      </c>
      <c r="O13" s="8" cm="1">
        <f t="array" ref="O13">INDEX($C$2:$C$25, ROW()-ROW($F$2)+1 + COLUMN()-COLUMN($F$2))</f>
        <v>1.0981453258119274</v>
      </c>
      <c r="P13" s="8" cm="1">
        <f t="array" ref="P13">INDEX($C$2:$C$25, ROW()-ROW($F$2)+1 + COLUMN()-COLUMN($F$2))</f>
        <v>0.21294227956120801</v>
      </c>
      <c r="Q13" s="8" cm="1">
        <f t="array" ref="Q13">INDEX($C$2:$C$25, ROW()-ROW($F$2)+1 + COLUMN()-COLUMN($F$2))</f>
        <v>-0.49394648399152402</v>
      </c>
      <c r="R13" s="8" cm="1">
        <f t="array" ref="R13">INDEX($C$2:$C$25, ROW()-ROW($F$2)+1 + COLUMN()-COLUMN($F$2))</f>
        <v>-0.96520565969335148</v>
      </c>
    </row>
    <row r="14" spans="1:18" x14ac:dyDescent="0.25">
      <c r="A14" vm="13">
        <v>210.16</v>
      </c>
      <c r="C14" s="8">
        <f t="shared" si="0"/>
        <v>-0.14050210221516254</v>
      </c>
    </row>
    <row r="15" spans="1:18" x14ac:dyDescent="0.25">
      <c r="A15" vm="14">
        <v>210.02</v>
      </c>
      <c r="C15" s="8">
        <f t="shared" si="0"/>
        <v>-0.18508067288965485</v>
      </c>
    </row>
    <row r="16" spans="1:18" x14ac:dyDescent="0.25">
      <c r="A16" vm="15">
        <v>211.18</v>
      </c>
      <c r="C16" s="8">
        <f t="shared" si="0"/>
        <v>0.18428462698474479</v>
      </c>
    </row>
    <row r="17" spans="1:3" x14ac:dyDescent="0.25">
      <c r="A17" vm="16">
        <v>212.48</v>
      </c>
      <c r="C17" s="8">
        <f t="shared" si="0"/>
        <v>0.59822849753363672</v>
      </c>
    </row>
    <row r="18" spans="1:3" x14ac:dyDescent="0.25">
      <c r="A18" vm="17">
        <v>214.4</v>
      </c>
      <c r="C18" s="8">
        <f t="shared" si="0"/>
        <v>1.2095917524981672</v>
      </c>
    </row>
    <row r="19" spans="1:3" x14ac:dyDescent="0.25">
      <c r="A19" vm="18">
        <v>214.15</v>
      </c>
      <c r="C19" s="8">
        <f t="shared" si="0"/>
        <v>1.1299871620079944</v>
      </c>
    </row>
    <row r="20" spans="1:3" x14ac:dyDescent="0.25">
      <c r="A20" vm="19">
        <v>213.76</v>
      </c>
      <c r="C20" s="8">
        <f t="shared" si="0"/>
        <v>1.0058040008433207</v>
      </c>
    </row>
    <row r="21" spans="1:3" x14ac:dyDescent="0.25">
      <c r="A21" vm="20">
        <v>213.88</v>
      </c>
      <c r="C21" s="8">
        <f t="shared" si="0"/>
        <v>1.0440142042786049</v>
      </c>
    </row>
    <row r="22" spans="1:3" x14ac:dyDescent="0.25">
      <c r="A22" s="2">
        <v>214.05</v>
      </c>
      <c r="B22" s="2"/>
      <c r="C22" s="8">
        <f t="shared" si="0"/>
        <v>1.0981453258119274</v>
      </c>
    </row>
    <row r="23" spans="1:3" x14ac:dyDescent="0.25">
      <c r="A23" s="2">
        <v>211.27</v>
      </c>
      <c r="B23" s="2"/>
      <c r="C23" s="8">
        <f t="shared" si="0"/>
        <v>0.21294227956120801</v>
      </c>
    </row>
    <row r="24" spans="1:3" x14ac:dyDescent="0.25">
      <c r="A24" s="2">
        <v>209.05</v>
      </c>
      <c r="B24" s="2"/>
      <c r="C24" s="8">
        <f t="shared" si="0"/>
        <v>-0.49394648399152402</v>
      </c>
    </row>
    <row r="25" spans="1:3" x14ac:dyDescent="0.25">
      <c r="A25" s="2">
        <v>207.57</v>
      </c>
      <c r="B25" s="2"/>
      <c r="C25" s="8">
        <f t="shared" si="0"/>
        <v>-0.96520565969335148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88522-AAB4-464F-825E-820714CAB43D}">
  <dimension ref="A1:AK43"/>
  <sheetViews>
    <sheetView zoomScale="80" zoomScaleNormal="80" workbookViewId="0">
      <selection activeCell="A30" sqref="A30"/>
    </sheetView>
  </sheetViews>
  <sheetFormatPr defaultRowHeight="15" x14ac:dyDescent="0.25"/>
  <cols>
    <col min="1" max="1" width="10.28515625" customWidth="1"/>
    <col min="2" max="2" width="11.42578125" customWidth="1"/>
    <col min="3" max="3" width="10.42578125" customWidth="1"/>
    <col min="4" max="4" width="11.5703125" customWidth="1"/>
    <col min="5" max="5" width="6.28515625" customWidth="1"/>
    <col min="6" max="6" width="11.5703125" customWidth="1"/>
    <col min="7" max="18" width="8.42578125" customWidth="1"/>
    <col min="20" max="33" width="9" customWidth="1"/>
    <col min="36" max="36" width="11.28515625" customWidth="1"/>
  </cols>
  <sheetData>
    <row r="1" spans="1:37" x14ac:dyDescent="0.25">
      <c r="A1" t="s">
        <v>13</v>
      </c>
      <c r="B1" t="s">
        <v>33</v>
      </c>
      <c r="C1" t="s">
        <v>34</v>
      </c>
      <c r="D1" t="s">
        <v>35</v>
      </c>
      <c r="F1" t="s">
        <v>1</v>
      </c>
      <c r="H1" s="3" t="s">
        <v>2</v>
      </c>
      <c r="I1" s="4">
        <f>COUNT(C2:C25)</f>
        <v>24</v>
      </c>
      <c r="J1" s="3" t="s">
        <v>3</v>
      </c>
      <c r="K1" s="4">
        <v>12</v>
      </c>
      <c r="L1" s="3" t="s">
        <v>4</v>
      </c>
      <c r="M1" s="4">
        <f>I1-K1+1</f>
        <v>13</v>
      </c>
      <c r="T1" t="s">
        <v>5</v>
      </c>
      <c r="AK1" t="s">
        <v>36</v>
      </c>
    </row>
    <row r="2" spans="1:37" x14ac:dyDescent="0.25">
      <c r="A2" vm="1">
        <v>201.08</v>
      </c>
      <c r="B2" s="34">
        <f t="shared" ref="B2:B29" si="0">D2*_xlfn.STDEV.S($A$2:$A$25)+AVERAGE($A$2:$A$25)</f>
        <v>206.51056661803673</v>
      </c>
      <c r="C2" s="8">
        <f t="shared" ref="C2:C25" si="1">(A2-AVERAGE($A$2:$A$25))/_xlfn.STDEV.S($A$2:$A$25)</f>
        <v>-3.0317408288182253</v>
      </c>
      <c r="D2" s="7" cm="1">
        <f t="array" ref="D2">AVERAGE(IF(((ROW($F$16:$R$27)-ROW($F$16)+1)+(COLUMN($F$16:$R$27)-COLUMN($F$16)+1)) = ROW()-ROW($D$2)+2, $F$16:$R$27))</f>
        <v>-1.3025487017845694</v>
      </c>
      <c r="F2" s="8" cm="1">
        <f t="array" ref="F2">INDEX($C$2:$C$25, ROW()-ROW($F$2)+1 + COLUMN()-COLUMN($F$2))</f>
        <v>-3.0317408288182253</v>
      </c>
      <c r="G2" s="8" cm="1">
        <f t="array" ref="G2">INDEX($C$2:$C$25, ROW()-ROW($F$2)+1 + COLUMN()-COLUMN($F$2))</f>
        <v>-1.72940972839901</v>
      </c>
      <c r="H2" s="8" cm="1">
        <f t="array" ref="H2">INDEX($C$2:$C$25, ROW()-ROW($F$2)+1 + COLUMN()-COLUMN($F$2))</f>
        <v>-0.88560106920317883</v>
      </c>
      <c r="I2" s="8" cm="1">
        <f t="array" ref="I2">INDEX($C$2:$C$25, ROW()-ROW($F$2)+1 + COLUMN()-COLUMN($F$2))</f>
        <v>0.58549176305521167</v>
      </c>
      <c r="J2" s="8" cm="1">
        <f t="array" ref="J2">INDEX($C$2:$C$25, ROW()-ROW($F$2)+1 + COLUMN()-COLUMN($F$2))</f>
        <v>0.93893614483158216</v>
      </c>
      <c r="K2" s="8" cm="1">
        <f t="array" ref="K2">INDEX($C$2:$C$25, ROW()-ROW($F$2)+1 + COLUMN()-COLUMN($F$2))</f>
        <v>-0.20736995822691004</v>
      </c>
      <c r="L2" s="8" cm="1">
        <f t="array" ref="L2">INDEX($C$2:$C$25, ROW()-ROW($F$2)+1 + COLUMN()-COLUMN($F$2))</f>
        <v>-0.18826485650926789</v>
      </c>
      <c r="M2" s="8" cm="1">
        <f t="array" ref="M2">INDEX($C$2:$C$25, ROW()-ROW($F$2)+1 + COLUMN()-COLUMN($F$2))</f>
        <v>0.17154789250631067</v>
      </c>
      <c r="N2" s="8" cm="1">
        <f t="array" ref="N2">INDEX($C$2:$C$25, ROW()-ROW($F$2)+1 + COLUMN()-COLUMN($F$2))</f>
        <v>0.57593921219639055</v>
      </c>
      <c r="O2" s="8" cm="1">
        <f t="array" ref="O2">INDEX($C$2:$C$25, ROW()-ROW($F$2)+1 + COLUMN()-COLUMN($F$2))</f>
        <v>0.17791625974552772</v>
      </c>
      <c r="P2" s="8" cm="1">
        <f t="array" ref="P2">INDEX($C$2:$C$25, ROW()-ROW($F$2)+1 + COLUMN()-COLUMN($F$2))</f>
        <v>-0.630866379634623</v>
      </c>
      <c r="Q2" s="8" cm="1">
        <f t="array" ref="Q2">INDEX($C$2:$C$25, ROW()-ROW($F$2)+1 + COLUMN()-COLUMN($F$2))</f>
        <v>-0.4748413822738819</v>
      </c>
      <c r="R2" s="8" cm="1">
        <f t="array" ref="R2">INDEX($C$2:$C$25, ROW()-ROW($F$2)+1 + COLUMN()-COLUMN($F$2))</f>
        <v>-0.14050210221516254</v>
      </c>
      <c r="T2" s="11" cm="1">
        <f t="array" ref="T2:AE13">[1]!SVD_U(F2:R13)</f>
        <v>-0.48960794641679939</v>
      </c>
      <c r="U2" s="11">
        <v>-0.44308754368583408</v>
      </c>
      <c r="V2" s="11">
        <v>-0.46841190450259473</v>
      </c>
      <c r="W2" s="11">
        <v>0.33113118376430717</v>
      </c>
      <c r="X2" s="11">
        <v>-0.34509671246232837</v>
      </c>
      <c r="Y2" s="11">
        <v>-0.27477392507940834</v>
      </c>
      <c r="Z2" s="11">
        <v>-1.4597656760384827E-2</v>
      </c>
      <c r="AA2" s="11">
        <v>-0.12582420628037805</v>
      </c>
      <c r="AB2" s="11">
        <v>-1.4666658546789821E-3</v>
      </c>
      <c r="AC2" s="11">
        <v>-7.369754408182054E-2</v>
      </c>
      <c r="AD2" s="11">
        <v>-5.8618929370407753E-2</v>
      </c>
      <c r="AE2" s="11">
        <v>0.12406846084839371</v>
      </c>
      <c r="AJ2" s="1" vm="21">
        <v>45835</v>
      </c>
      <c r="AK2" s="8">
        <f>A2-B2</f>
        <v>-5.4305666180367211</v>
      </c>
    </row>
    <row r="3" spans="1:37" x14ac:dyDescent="0.25">
      <c r="A3" vm="2">
        <v>205.17</v>
      </c>
      <c r="B3" s="34">
        <f t="shared" si="0"/>
        <v>208.25237659053496</v>
      </c>
      <c r="C3" s="8">
        <f t="shared" si="1"/>
        <v>-1.72940972839901</v>
      </c>
      <c r="D3" s="7" cm="1">
        <f t="array" ref="D3">AVERAGE(IF(((ROW($F$16:$R$27)-ROW($F$16)+1)+(COLUMN($F$16:$R$27)-COLUMN($F$16)+1)) = ROW()-ROW($D$2)+2, $F$16:$R$27))</f>
        <v>-0.74792442349488852</v>
      </c>
      <c r="F3" s="8" cm="1">
        <f t="array" ref="F3">INDEX($C$2:$C$25, ROW()-ROW($F$2)+1 + COLUMN()-COLUMN($F$2))</f>
        <v>-1.72940972839901</v>
      </c>
      <c r="G3" s="8" cm="1">
        <f t="array" ref="G3">INDEX($C$2:$C$25, ROW()-ROW($F$2)+1 + COLUMN()-COLUMN($F$2))</f>
        <v>-0.88560106920317883</v>
      </c>
      <c r="H3" s="8" cm="1">
        <f t="array" ref="H3">INDEX($C$2:$C$25, ROW()-ROW($F$2)+1 + COLUMN()-COLUMN($F$2))</f>
        <v>0.58549176305521167</v>
      </c>
      <c r="I3" s="8" cm="1">
        <f t="array" ref="I3">INDEX($C$2:$C$25, ROW()-ROW($F$2)+1 + COLUMN()-COLUMN($F$2))</f>
        <v>0.93893614483158216</v>
      </c>
      <c r="J3" s="8" cm="1">
        <f t="array" ref="J3">INDEX($C$2:$C$25, ROW()-ROW($F$2)+1 + COLUMN()-COLUMN($F$2))</f>
        <v>-0.20736995822691004</v>
      </c>
      <c r="K3" s="8" cm="1">
        <f t="array" ref="K3">INDEX($C$2:$C$25, ROW()-ROW($F$2)+1 + COLUMN()-COLUMN($F$2))</f>
        <v>-0.18826485650926789</v>
      </c>
      <c r="L3" s="8" cm="1">
        <f t="array" ref="L3">INDEX($C$2:$C$25, ROW()-ROW($F$2)+1 + COLUMN()-COLUMN($F$2))</f>
        <v>0.17154789250631067</v>
      </c>
      <c r="M3" s="8" cm="1">
        <f t="array" ref="M3">INDEX($C$2:$C$25, ROW()-ROW($F$2)+1 + COLUMN()-COLUMN($F$2))</f>
        <v>0.57593921219639055</v>
      </c>
      <c r="N3" s="8" cm="1">
        <f t="array" ref="N3">INDEX($C$2:$C$25, ROW()-ROW($F$2)+1 + COLUMN()-COLUMN($F$2))</f>
        <v>0.17791625974552772</v>
      </c>
      <c r="O3" s="8" cm="1">
        <f t="array" ref="O3">INDEX($C$2:$C$25, ROW()-ROW($F$2)+1 + COLUMN()-COLUMN($F$2))</f>
        <v>-0.630866379634623</v>
      </c>
      <c r="P3" s="8" cm="1">
        <f t="array" ref="P3">INDEX($C$2:$C$25, ROW()-ROW($F$2)+1 + COLUMN()-COLUMN($F$2))</f>
        <v>-0.4748413822738819</v>
      </c>
      <c r="Q3" s="8" cm="1">
        <f t="array" ref="Q3">INDEX($C$2:$C$25, ROW()-ROW($F$2)+1 + COLUMN()-COLUMN($F$2))</f>
        <v>-0.14050210221516254</v>
      </c>
      <c r="R3" s="8" cm="1">
        <f t="array" ref="R3">INDEX($C$2:$C$25, ROW()-ROW($F$2)+1 + COLUMN()-COLUMN($F$2))</f>
        <v>-0.18508067288965485</v>
      </c>
      <c r="T3" s="11">
        <v>-0.32885465613629761</v>
      </c>
      <c r="U3" s="11">
        <v>-0.18973446408202602</v>
      </c>
      <c r="V3" s="11">
        <v>-0.28595532119196387</v>
      </c>
      <c r="W3" s="11">
        <v>-0.34782026696915941</v>
      </c>
      <c r="X3" s="11">
        <v>0.2431695849269008</v>
      </c>
      <c r="Y3" s="11">
        <v>0.34330773450930258</v>
      </c>
      <c r="Z3" s="11">
        <v>-0.27075171160895162</v>
      </c>
      <c r="AA3" s="11">
        <v>0.49301687337019545</v>
      </c>
      <c r="AB3" s="11">
        <v>-3.9590232018278604E-2</v>
      </c>
      <c r="AC3" s="11">
        <v>-0.20486365722331207</v>
      </c>
      <c r="AD3" s="11">
        <v>6.6500444302613551E-3</v>
      </c>
      <c r="AE3" s="11">
        <v>-0.34082482664410912</v>
      </c>
      <c r="AJ3" s="1" vm="22">
        <v>45838</v>
      </c>
      <c r="AK3" s="8">
        <f t="shared" ref="AK3:AK25" si="2">A3-B3</f>
        <v>-3.0823765905349774</v>
      </c>
    </row>
    <row r="4" spans="1:37" x14ac:dyDescent="0.25">
      <c r="A4" vm="3">
        <v>207.82</v>
      </c>
      <c r="B4" s="34">
        <f t="shared" si="0"/>
        <v>209.88528863463651</v>
      </c>
      <c r="C4" s="8">
        <f t="shared" si="1"/>
        <v>-0.88560106920317883</v>
      </c>
      <c r="D4" s="7" cm="1">
        <f t="array" ref="D4">AVERAGE(IF(((ROW($F$16:$R$27)-ROW($F$16)+1)+(COLUMN($F$16:$R$27)-COLUMN($F$16)+1)) = ROW()-ROW($D$2)+2, $F$16:$R$27))</f>
        <v>-0.22797524518618995</v>
      </c>
      <c r="F4" s="8" cm="1">
        <f t="array" ref="F4">INDEX($C$2:$C$25, ROW()-ROW($F$2)+1 + COLUMN()-COLUMN($F$2))</f>
        <v>-0.88560106920317883</v>
      </c>
      <c r="G4" s="8" cm="1">
        <f t="array" ref="G4">INDEX($C$2:$C$25, ROW()-ROW($F$2)+1 + COLUMN()-COLUMN($F$2))</f>
        <v>0.58549176305521167</v>
      </c>
      <c r="H4" s="8" cm="1">
        <f t="array" ref="H4">INDEX($C$2:$C$25, ROW()-ROW($F$2)+1 + COLUMN()-COLUMN($F$2))</f>
        <v>0.93893614483158216</v>
      </c>
      <c r="I4" s="8" cm="1">
        <f t="array" ref="I4">INDEX($C$2:$C$25, ROW()-ROW($F$2)+1 + COLUMN()-COLUMN($F$2))</f>
        <v>-0.20736995822691004</v>
      </c>
      <c r="J4" s="8" cm="1">
        <f t="array" ref="J4">INDEX($C$2:$C$25, ROW()-ROW($F$2)+1 + COLUMN()-COLUMN($F$2))</f>
        <v>-0.18826485650926789</v>
      </c>
      <c r="K4" s="8" cm="1">
        <f t="array" ref="K4">INDEX($C$2:$C$25, ROW()-ROW($F$2)+1 + COLUMN()-COLUMN($F$2))</f>
        <v>0.17154789250631067</v>
      </c>
      <c r="L4" s="8" cm="1">
        <f t="array" ref="L4">INDEX($C$2:$C$25, ROW()-ROW($F$2)+1 + COLUMN()-COLUMN($F$2))</f>
        <v>0.57593921219639055</v>
      </c>
      <c r="M4" s="8" cm="1">
        <f t="array" ref="M4">INDEX($C$2:$C$25, ROW()-ROW($F$2)+1 + COLUMN()-COLUMN($F$2))</f>
        <v>0.17791625974552772</v>
      </c>
      <c r="N4" s="8" cm="1">
        <f t="array" ref="N4">INDEX($C$2:$C$25, ROW()-ROW($F$2)+1 + COLUMN()-COLUMN($F$2))</f>
        <v>-0.630866379634623</v>
      </c>
      <c r="O4" s="8" cm="1">
        <f t="array" ref="O4">INDEX($C$2:$C$25, ROW()-ROW($F$2)+1 + COLUMN()-COLUMN($F$2))</f>
        <v>-0.4748413822738819</v>
      </c>
      <c r="P4" s="8" cm="1">
        <f t="array" ref="P4">INDEX($C$2:$C$25, ROW()-ROW($F$2)+1 + COLUMN()-COLUMN($F$2))</f>
        <v>-0.14050210221516254</v>
      </c>
      <c r="Q4" s="8" cm="1">
        <f t="array" ref="Q4">INDEX($C$2:$C$25, ROW()-ROW($F$2)+1 + COLUMN()-COLUMN($F$2))</f>
        <v>-0.18508067288965485</v>
      </c>
      <c r="R4" s="8" cm="1">
        <f t="array" ref="R4">INDEX($C$2:$C$25, ROW()-ROW($F$2)+1 + COLUMN()-COLUMN($F$2))</f>
        <v>0.18428462698474479</v>
      </c>
      <c r="T4" s="11">
        <v>-0.10963627258591012</v>
      </c>
      <c r="U4" s="11">
        <v>4.9777898867963036E-2</v>
      </c>
      <c r="V4" s="11">
        <v>-7.1670232947607529E-3</v>
      </c>
      <c r="W4" s="11">
        <v>-0.61486026889681866</v>
      </c>
      <c r="X4" s="11">
        <v>-0.40839357294856654</v>
      </c>
      <c r="Y4" s="11">
        <v>0.10018674260906334</v>
      </c>
      <c r="Z4" s="11">
        <v>-0.37336353492963353</v>
      </c>
      <c r="AA4" s="11">
        <v>-0.22143055771025838</v>
      </c>
      <c r="AB4" s="11">
        <v>0.28653086338066863</v>
      </c>
      <c r="AC4" s="11">
        <v>0.22725810537881422</v>
      </c>
      <c r="AD4" s="11">
        <v>2.7835705133147072E-2</v>
      </c>
      <c r="AE4" s="11">
        <v>0.32805793465985122</v>
      </c>
      <c r="AJ4" s="1" vm="23">
        <v>45839</v>
      </c>
      <c r="AK4" s="8">
        <f t="shared" si="2"/>
        <v>-2.0652886346365165</v>
      </c>
    </row>
    <row r="5" spans="1:37" x14ac:dyDescent="0.25">
      <c r="A5" vm="4">
        <v>212.44</v>
      </c>
      <c r="B5" s="34">
        <f t="shared" si="0"/>
        <v>211.10847210585953</v>
      </c>
      <c r="C5" s="8">
        <f t="shared" si="1"/>
        <v>0.58549176305521167</v>
      </c>
      <c r="D5" s="7" cm="1">
        <f t="array" ref="D5">AVERAGE(IF(((ROW($F$16:$R$27)-ROW($F$16)+1)+(COLUMN($F$16:$R$27)-COLUMN($F$16)+1)) = ROW()-ROW($D$2)+2, $F$16:$R$27))</f>
        <v>0.16150883209803968</v>
      </c>
      <c r="F5" s="8" cm="1">
        <f t="array" ref="F5">INDEX($C$2:$C$25, ROW()-ROW($F$2)+1 + COLUMN()-COLUMN($F$2))</f>
        <v>0.58549176305521167</v>
      </c>
      <c r="G5" s="8" cm="1">
        <f t="array" ref="G5">INDEX($C$2:$C$25, ROW()-ROW($F$2)+1 + COLUMN()-COLUMN($F$2))</f>
        <v>0.93893614483158216</v>
      </c>
      <c r="H5" s="8" cm="1">
        <f t="array" ref="H5">INDEX($C$2:$C$25, ROW()-ROW($F$2)+1 + COLUMN()-COLUMN($F$2))</f>
        <v>-0.20736995822691004</v>
      </c>
      <c r="I5" s="8" cm="1">
        <f t="array" ref="I5">INDEX($C$2:$C$25, ROW()-ROW($F$2)+1 + COLUMN()-COLUMN($F$2))</f>
        <v>-0.18826485650926789</v>
      </c>
      <c r="J5" s="8" cm="1">
        <f t="array" ref="J5">INDEX($C$2:$C$25, ROW()-ROW($F$2)+1 + COLUMN()-COLUMN($F$2))</f>
        <v>0.17154789250631067</v>
      </c>
      <c r="K5" s="8" cm="1">
        <f t="array" ref="K5">INDEX($C$2:$C$25, ROW()-ROW($F$2)+1 + COLUMN()-COLUMN($F$2))</f>
        <v>0.57593921219639055</v>
      </c>
      <c r="L5" s="8" cm="1">
        <f t="array" ref="L5">INDEX($C$2:$C$25, ROW()-ROW($F$2)+1 + COLUMN()-COLUMN($F$2))</f>
        <v>0.17791625974552772</v>
      </c>
      <c r="M5" s="8" cm="1">
        <f t="array" ref="M5">INDEX($C$2:$C$25, ROW()-ROW($F$2)+1 + COLUMN()-COLUMN($F$2))</f>
        <v>-0.630866379634623</v>
      </c>
      <c r="N5" s="8" cm="1">
        <f t="array" ref="N5">INDEX($C$2:$C$25, ROW()-ROW($F$2)+1 + COLUMN()-COLUMN($F$2))</f>
        <v>-0.4748413822738819</v>
      </c>
      <c r="O5" s="8" cm="1">
        <f t="array" ref="O5">INDEX($C$2:$C$25, ROW()-ROW($F$2)+1 + COLUMN()-COLUMN($F$2))</f>
        <v>-0.14050210221516254</v>
      </c>
      <c r="P5" s="8" cm="1">
        <f t="array" ref="P5">INDEX($C$2:$C$25, ROW()-ROW($F$2)+1 + COLUMN()-COLUMN($F$2))</f>
        <v>-0.18508067288965485</v>
      </c>
      <c r="Q5" s="8" cm="1">
        <f t="array" ref="Q5">INDEX($C$2:$C$25, ROW()-ROW($F$2)+1 + COLUMN()-COLUMN($F$2))</f>
        <v>0.18428462698474479</v>
      </c>
      <c r="R5" s="8" cm="1">
        <f t="array" ref="R5">INDEX($C$2:$C$25, ROW()-ROW($F$2)+1 + COLUMN()-COLUMN($F$2))</f>
        <v>0.59822849753363672</v>
      </c>
      <c r="T5" s="11">
        <v>0.11540275670783566</v>
      </c>
      <c r="U5" s="11">
        <v>0.20338419471669072</v>
      </c>
      <c r="V5" s="11">
        <v>9.5276650978825525E-2</v>
      </c>
      <c r="W5" s="11">
        <v>5.3825819527421367E-2</v>
      </c>
      <c r="X5" s="11">
        <v>-0.62086859603164435</v>
      </c>
      <c r="Y5" s="11">
        <v>0.17916606041180644</v>
      </c>
      <c r="Z5" s="11">
        <v>-0.19064020645355828</v>
      </c>
      <c r="AA5" s="11">
        <v>7.8548195224985903E-3</v>
      </c>
      <c r="AB5" s="11">
        <v>-0.56104600242762181</v>
      </c>
      <c r="AC5" s="11">
        <v>-0.30958864293750804</v>
      </c>
      <c r="AD5" s="11">
        <v>-0.15574201238253552</v>
      </c>
      <c r="AE5" s="11">
        <v>-0.2109151907024901</v>
      </c>
      <c r="AJ5" s="1" vm="24">
        <v>45840</v>
      </c>
      <c r="AK5" s="8">
        <f t="shared" si="2"/>
        <v>1.3315278941404642</v>
      </c>
    </row>
    <row r="6" spans="1:37" x14ac:dyDescent="0.25">
      <c r="A6" vm="5">
        <v>213.55</v>
      </c>
      <c r="B6" s="34">
        <f t="shared" si="0"/>
        <v>211.44188158184213</v>
      </c>
      <c r="C6" s="8">
        <f t="shared" si="1"/>
        <v>0.93893614483158216</v>
      </c>
      <c r="D6" s="7" cm="1">
        <f t="array" ref="D6">AVERAGE(IF(((ROW($F$16:$R$27)-ROW($F$16)+1)+(COLUMN($F$16:$R$27)-COLUMN($F$16)+1)) = ROW()-ROW($D$2)+2, $F$16:$R$27))</f>
        <v>0.26767253130258817</v>
      </c>
      <c r="F6" s="8" cm="1">
        <f t="array" ref="F6">INDEX($C$2:$C$25, ROW()-ROW($F$2)+1 + COLUMN()-COLUMN($F$2))</f>
        <v>0.93893614483158216</v>
      </c>
      <c r="G6" s="8" cm="1">
        <f t="array" ref="G6">INDEX($C$2:$C$25, ROW()-ROW($F$2)+1 + COLUMN()-COLUMN($F$2))</f>
        <v>-0.20736995822691004</v>
      </c>
      <c r="H6" s="8" cm="1">
        <f t="array" ref="H6">INDEX($C$2:$C$25, ROW()-ROW($F$2)+1 + COLUMN()-COLUMN($F$2))</f>
        <v>-0.18826485650926789</v>
      </c>
      <c r="I6" s="8" cm="1">
        <f t="array" ref="I6">INDEX($C$2:$C$25, ROW()-ROW($F$2)+1 + COLUMN()-COLUMN($F$2))</f>
        <v>0.17154789250631067</v>
      </c>
      <c r="J6" s="8" cm="1">
        <f t="array" ref="J6">INDEX($C$2:$C$25, ROW()-ROW($F$2)+1 + COLUMN()-COLUMN($F$2))</f>
        <v>0.57593921219639055</v>
      </c>
      <c r="K6" s="8" cm="1">
        <f t="array" ref="K6">INDEX($C$2:$C$25, ROW()-ROW($F$2)+1 + COLUMN()-COLUMN($F$2))</f>
        <v>0.17791625974552772</v>
      </c>
      <c r="L6" s="8" cm="1">
        <f t="array" ref="L6">INDEX($C$2:$C$25, ROW()-ROW($F$2)+1 + COLUMN()-COLUMN($F$2))</f>
        <v>-0.630866379634623</v>
      </c>
      <c r="M6" s="8" cm="1">
        <f t="array" ref="M6">INDEX($C$2:$C$25, ROW()-ROW($F$2)+1 + COLUMN()-COLUMN($F$2))</f>
        <v>-0.4748413822738819</v>
      </c>
      <c r="N6" s="8" cm="1">
        <f t="array" ref="N6">INDEX($C$2:$C$25, ROW()-ROW($F$2)+1 + COLUMN()-COLUMN($F$2))</f>
        <v>-0.14050210221516254</v>
      </c>
      <c r="O6" s="8" cm="1">
        <f t="array" ref="O6">INDEX($C$2:$C$25, ROW()-ROW($F$2)+1 + COLUMN()-COLUMN($F$2))</f>
        <v>-0.18508067288965485</v>
      </c>
      <c r="P6" s="8" cm="1">
        <f t="array" ref="P6">INDEX($C$2:$C$25, ROW()-ROW($F$2)+1 + COLUMN()-COLUMN($F$2))</f>
        <v>0.18428462698474479</v>
      </c>
      <c r="Q6" s="8" cm="1">
        <f t="array" ref="Q6">INDEX($C$2:$C$25, ROW()-ROW($F$2)+1 + COLUMN()-COLUMN($F$2))</f>
        <v>0.59822849753363672</v>
      </c>
      <c r="R6" s="8" cm="1">
        <f t="array" ref="R6">INDEX($C$2:$C$25, ROW()-ROW($F$2)+1 + COLUMN()-COLUMN($F$2))</f>
        <v>1.2095917524981672</v>
      </c>
      <c r="T6" s="11">
        <v>0.19284492930655123</v>
      </c>
      <c r="U6" s="11">
        <v>0.15061647598145328</v>
      </c>
      <c r="V6" s="11">
        <v>-0.21541743598548091</v>
      </c>
      <c r="W6" s="11">
        <v>0.40099773258911758</v>
      </c>
      <c r="X6" s="11">
        <v>-0.18602561539770826</v>
      </c>
      <c r="Y6" s="11">
        <v>0.55280157657590989</v>
      </c>
      <c r="Z6" s="11">
        <v>-1.0225766418461308E-2</v>
      </c>
      <c r="AA6" s="11">
        <v>2.3942261070643463E-2</v>
      </c>
      <c r="AB6" s="11">
        <v>0.58205703842686329</v>
      </c>
      <c r="AC6" s="11">
        <v>-0.22468254871586754</v>
      </c>
      <c r="AD6" s="11">
        <v>3.7871755531007981E-2</v>
      </c>
      <c r="AE6" s="11">
        <v>3.6631035691986787E-2</v>
      </c>
      <c r="AJ6" s="1" vm="25">
        <v>45841</v>
      </c>
      <c r="AK6" s="8">
        <f t="shared" si="2"/>
        <v>2.1081184181578863</v>
      </c>
    </row>
    <row r="7" spans="1:37" x14ac:dyDescent="0.25">
      <c r="A7" vm="6">
        <v>209.95</v>
      </c>
      <c r="B7" s="34">
        <f t="shared" si="0"/>
        <v>211.20079069207682</v>
      </c>
      <c r="C7" s="8">
        <f t="shared" si="1"/>
        <v>-0.20736995822691004</v>
      </c>
      <c r="D7" s="7" cm="1">
        <f t="array" ref="D7">AVERAGE(IF(((ROW($F$16:$R$27)-ROW($F$16)+1)+(COLUMN($F$16:$R$27)-COLUMN($F$16)+1)) = ROW()-ROW($D$2)+2, $F$16:$R$27))</f>
        <v>0.19090476509987012</v>
      </c>
      <c r="F7" s="8" cm="1">
        <f t="array" ref="F7">INDEX($C$2:$C$25, ROW()-ROW($F$2)+1 + COLUMN()-COLUMN($F$2))</f>
        <v>-0.20736995822691004</v>
      </c>
      <c r="G7" s="8" cm="1">
        <f t="array" ref="G7">INDEX($C$2:$C$25, ROW()-ROW($F$2)+1 + COLUMN()-COLUMN($F$2))</f>
        <v>-0.18826485650926789</v>
      </c>
      <c r="H7" s="8" cm="1">
        <f t="array" ref="H7">INDEX($C$2:$C$25, ROW()-ROW($F$2)+1 + COLUMN()-COLUMN($F$2))</f>
        <v>0.17154789250631067</v>
      </c>
      <c r="I7" s="8" cm="1">
        <f t="array" ref="I7">INDEX($C$2:$C$25, ROW()-ROW($F$2)+1 + COLUMN()-COLUMN($F$2))</f>
        <v>0.57593921219639055</v>
      </c>
      <c r="J7" s="8" cm="1">
        <f t="array" ref="J7">INDEX($C$2:$C$25, ROW()-ROW($F$2)+1 + COLUMN()-COLUMN($F$2))</f>
        <v>0.17791625974552772</v>
      </c>
      <c r="K7" s="8" cm="1">
        <f t="array" ref="K7">INDEX($C$2:$C$25, ROW()-ROW($F$2)+1 + COLUMN()-COLUMN($F$2))</f>
        <v>-0.630866379634623</v>
      </c>
      <c r="L7" s="8" cm="1">
        <f t="array" ref="L7">INDEX($C$2:$C$25, ROW()-ROW($F$2)+1 + COLUMN()-COLUMN($F$2))</f>
        <v>-0.4748413822738819</v>
      </c>
      <c r="M7" s="8" cm="1">
        <f t="array" ref="M7">INDEX($C$2:$C$25, ROW()-ROW($F$2)+1 + COLUMN()-COLUMN($F$2))</f>
        <v>-0.14050210221516254</v>
      </c>
      <c r="N7" s="8" cm="1">
        <f t="array" ref="N7">INDEX($C$2:$C$25, ROW()-ROW($F$2)+1 + COLUMN()-COLUMN($F$2))</f>
        <v>-0.18508067288965485</v>
      </c>
      <c r="O7" s="8" cm="1">
        <f t="array" ref="O7">INDEX($C$2:$C$25, ROW()-ROW($F$2)+1 + COLUMN()-COLUMN($F$2))</f>
        <v>0.18428462698474479</v>
      </c>
      <c r="P7" s="8" cm="1">
        <f t="array" ref="P7">INDEX($C$2:$C$25, ROW()-ROW($F$2)+1 + COLUMN()-COLUMN($F$2))</f>
        <v>0.59822849753363672</v>
      </c>
      <c r="Q7" s="8" cm="1">
        <f t="array" ref="Q7">INDEX($C$2:$C$25, ROW()-ROW($F$2)+1 + COLUMN()-COLUMN($F$2))</f>
        <v>1.2095917524981672</v>
      </c>
      <c r="R7" s="8" cm="1">
        <f t="array" ref="R7">INDEX($C$2:$C$25, ROW()-ROW($F$2)+1 + COLUMN()-COLUMN($F$2))</f>
        <v>1.1299871620079944</v>
      </c>
      <c r="T7" s="11">
        <v>0.18410233910320389</v>
      </c>
      <c r="U7" s="11">
        <v>-1.3773551760727459E-2</v>
      </c>
      <c r="V7" s="11">
        <v>-0.48603110958168466</v>
      </c>
      <c r="W7" s="11">
        <v>-2.4344892189917568E-2</v>
      </c>
      <c r="X7" s="11">
        <v>-3.7406884204748546E-2</v>
      </c>
      <c r="Y7" s="11">
        <v>0.34202664844710018</v>
      </c>
      <c r="Z7" s="11">
        <v>0.24204644828804325</v>
      </c>
      <c r="AA7" s="11">
        <v>-0.12990639776835824</v>
      </c>
      <c r="AB7" s="11">
        <v>-0.28448135283894471</v>
      </c>
      <c r="AC7" s="11">
        <v>0.65465916753209508</v>
      </c>
      <c r="AD7" s="11">
        <v>-7.0042236833137116E-3</v>
      </c>
      <c r="AE7" s="11">
        <v>-0.16030196914417633</v>
      </c>
      <c r="AJ7" s="1" vm="26">
        <v>45845</v>
      </c>
      <c r="AK7" s="8">
        <f t="shared" si="2"/>
        <v>-1.2507906920768335</v>
      </c>
    </row>
    <row r="8" spans="1:37" x14ac:dyDescent="0.25">
      <c r="A8" vm="7">
        <v>210.01</v>
      </c>
      <c r="B8" s="34">
        <f t="shared" si="0"/>
        <v>211.08989661785648</v>
      </c>
      <c r="C8" s="8">
        <f t="shared" si="1"/>
        <v>-0.18826485650926789</v>
      </c>
      <c r="D8" s="7" cm="1">
        <f t="array" ref="D8">AVERAGE(IF(((ROW($F$16:$R$27)-ROW($F$16)+1)+(COLUMN($F$16:$R$27)-COLUMN($F$16)+1)) = ROW()-ROW($D$2)+2, $F$16:$R$27))</f>
        <v>0.15559405563548245</v>
      </c>
      <c r="F8" s="8" cm="1">
        <f t="array" ref="F8">INDEX($C$2:$C$25, ROW()-ROW($F$2)+1 + COLUMN()-COLUMN($F$2))</f>
        <v>-0.18826485650926789</v>
      </c>
      <c r="G8" s="8" cm="1">
        <f t="array" ref="G8">INDEX($C$2:$C$25, ROW()-ROW($F$2)+1 + COLUMN()-COLUMN($F$2))</f>
        <v>0.17154789250631067</v>
      </c>
      <c r="H8" s="8" cm="1">
        <f t="array" ref="H8">INDEX($C$2:$C$25, ROW()-ROW($F$2)+1 + COLUMN()-COLUMN($F$2))</f>
        <v>0.57593921219639055</v>
      </c>
      <c r="I8" s="8" cm="1">
        <f t="array" ref="I8">INDEX($C$2:$C$25, ROW()-ROW($F$2)+1 + COLUMN()-COLUMN($F$2))</f>
        <v>0.17791625974552772</v>
      </c>
      <c r="J8" s="8" cm="1">
        <f t="array" ref="J8">INDEX($C$2:$C$25, ROW()-ROW($F$2)+1 + COLUMN()-COLUMN($F$2))</f>
        <v>-0.630866379634623</v>
      </c>
      <c r="K8" s="8" cm="1">
        <f t="array" ref="K8">INDEX($C$2:$C$25, ROW()-ROW($F$2)+1 + COLUMN()-COLUMN($F$2))</f>
        <v>-0.4748413822738819</v>
      </c>
      <c r="L8" s="8" cm="1">
        <f t="array" ref="L8">INDEX($C$2:$C$25, ROW()-ROW($F$2)+1 + COLUMN()-COLUMN($F$2))</f>
        <v>-0.14050210221516254</v>
      </c>
      <c r="M8" s="8" cm="1">
        <f t="array" ref="M8">INDEX($C$2:$C$25, ROW()-ROW($F$2)+1 + COLUMN()-COLUMN($F$2))</f>
        <v>-0.18508067288965485</v>
      </c>
      <c r="N8" s="8" cm="1">
        <f t="array" ref="N8">INDEX($C$2:$C$25, ROW()-ROW($F$2)+1 + COLUMN()-COLUMN($F$2))</f>
        <v>0.18428462698474479</v>
      </c>
      <c r="O8" s="8" cm="1">
        <f t="array" ref="O8">INDEX($C$2:$C$25, ROW()-ROW($F$2)+1 + COLUMN()-COLUMN($F$2))</f>
        <v>0.59822849753363672</v>
      </c>
      <c r="P8" s="8" cm="1">
        <f t="array" ref="P8">INDEX($C$2:$C$25, ROW()-ROW($F$2)+1 + COLUMN()-COLUMN($F$2))</f>
        <v>1.2095917524981672</v>
      </c>
      <c r="Q8" s="8" cm="1">
        <f t="array" ref="Q8">INDEX($C$2:$C$25, ROW()-ROW($F$2)+1 + COLUMN()-COLUMN($F$2))</f>
        <v>1.1299871620079944</v>
      </c>
      <c r="R8" s="8" cm="1">
        <f t="array" ref="R8">INDEX($C$2:$C$25, ROW()-ROW($F$2)+1 + COLUMN()-COLUMN($F$2))</f>
        <v>1.0058040008433207</v>
      </c>
      <c r="T8" s="11">
        <v>0.30596308321051585</v>
      </c>
      <c r="U8" s="11">
        <v>-7.7010595380550106E-2</v>
      </c>
      <c r="V8" s="11">
        <v>-0.35466897098186223</v>
      </c>
      <c r="W8" s="11">
        <v>-0.36122352260502349</v>
      </c>
      <c r="X8" s="11">
        <v>4.1965288563970357E-4</v>
      </c>
      <c r="Y8" s="11">
        <v>-2.095571951135803E-2</v>
      </c>
      <c r="Z8" s="11">
        <v>0.43525046991920896</v>
      </c>
      <c r="AA8" s="11">
        <v>3.6242265363837345E-2</v>
      </c>
      <c r="AB8" s="11">
        <v>-0.15892308932592428</v>
      </c>
      <c r="AC8" s="11">
        <v>-0.47448521865330034</v>
      </c>
      <c r="AD8" s="11">
        <v>0.19194653646361456</v>
      </c>
      <c r="AE8" s="11">
        <v>0.40712579394668608</v>
      </c>
      <c r="AJ8" s="1" vm="27">
        <v>45846</v>
      </c>
      <c r="AK8" s="8">
        <f t="shared" si="2"/>
        <v>-1.079896617856491</v>
      </c>
    </row>
    <row r="9" spans="1:37" x14ac:dyDescent="0.25">
      <c r="A9" vm="8">
        <v>211.14</v>
      </c>
      <c r="B9" s="34">
        <f t="shared" si="0"/>
        <v>211.06461144343268</v>
      </c>
      <c r="C9" s="8">
        <f t="shared" si="1"/>
        <v>0.17154789250631067</v>
      </c>
      <c r="D9" s="7" cm="1">
        <f t="array" ref="D9">AVERAGE(IF(((ROW($F$16:$R$27)-ROW($F$16)+1)+(COLUMN($F$16:$R$27)-COLUMN($F$16)+1)) = ROW()-ROW($D$2)+2, $F$16:$R$27))</f>
        <v>0.14754279181357222</v>
      </c>
      <c r="F9" s="8" cm="1">
        <f t="array" ref="F9">INDEX($C$2:$C$25, ROW()-ROW($F$2)+1 + COLUMN()-COLUMN($F$2))</f>
        <v>0.17154789250631067</v>
      </c>
      <c r="G9" s="8" cm="1">
        <f t="array" ref="G9">INDEX($C$2:$C$25, ROW()-ROW($F$2)+1 + COLUMN()-COLUMN($F$2))</f>
        <v>0.57593921219639055</v>
      </c>
      <c r="H9" s="8" cm="1">
        <f t="array" ref="H9">INDEX($C$2:$C$25, ROW()-ROW($F$2)+1 + COLUMN()-COLUMN($F$2))</f>
        <v>0.17791625974552772</v>
      </c>
      <c r="I9" s="8" cm="1">
        <f t="array" ref="I9">INDEX($C$2:$C$25, ROW()-ROW($F$2)+1 + COLUMN()-COLUMN($F$2))</f>
        <v>-0.630866379634623</v>
      </c>
      <c r="J9" s="8" cm="1">
        <f t="array" ref="J9">INDEX($C$2:$C$25, ROW()-ROW($F$2)+1 + COLUMN()-COLUMN($F$2))</f>
        <v>-0.4748413822738819</v>
      </c>
      <c r="K9" s="8" cm="1">
        <f t="array" ref="K9">INDEX($C$2:$C$25, ROW()-ROW($F$2)+1 + COLUMN()-COLUMN($F$2))</f>
        <v>-0.14050210221516254</v>
      </c>
      <c r="L9" s="8" cm="1">
        <f t="array" ref="L9">INDEX($C$2:$C$25, ROW()-ROW($F$2)+1 + COLUMN()-COLUMN($F$2))</f>
        <v>-0.18508067288965485</v>
      </c>
      <c r="M9" s="8" cm="1">
        <f t="array" ref="M9">INDEX($C$2:$C$25, ROW()-ROW($F$2)+1 + COLUMN()-COLUMN($F$2))</f>
        <v>0.18428462698474479</v>
      </c>
      <c r="N9" s="8" cm="1">
        <f t="array" ref="N9">INDEX($C$2:$C$25, ROW()-ROW($F$2)+1 + COLUMN()-COLUMN($F$2))</f>
        <v>0.59822849753363672</v>
      </c>
      <c r="O9" s="8" cm="1">
        <f t="array" ref="O9">INDEX($C$2:$C$25, ROW()-ROW($F$2)+1 + COLUMN()-COLUMN($F$2))</f>
        <v>1.2095917524981672</v>
      </c>
      <c r="P9" s="8" cm="1">
        <f t="array" ref="P9">INDEX($C$2:$C$25, ROW()-ROW($F$2)+1 + COLUMN()-COLUMN($F$2))</f>
        <v>1.1299871620079944</v>
      </c>
      <c r="Q9" s="8" cm="1">
        <f t="array" ref="Q9">INDEX($C$2:$C$25, ROW()-ROW($F$2)+1 + COLUMN()-COLUMN($F$2))</f>
        <v>1.0058040008433207</v>
      </c>
      <c r="R9" s="8" cm="1">
        <f t="array" ref="R9">INDEX($C$2:$C$25, ROW()-ROW($F$2)+1 + COLUMN()-COLUMN($F$2))</f>
        <v>1.0440142042786049</v>
      </c>
      <c r="T9" s="11">
        <v>0.41871045723060368</v>
      </c>
      <c r="U9" s="11">
        <v>-0.14044806148488018</v>
      </c>
      <c r="V9" s="11">
        <v>-0.14156907423361395</v>
      </c>
      <c r="W9" s="11">
        <v>-0.18225007496567744</v>
      </c>
      <c r="X9" s="11">
        <v>-0.23413193795924406</v>
      </c>
      <c r="Y9" s="11">
        <v>-0.40655451859329994</v>
      </c>
      <c r="Z9" s="11">
        <v>8.4859705153926476E-2</v>
      </c>
      <c r="AA9" s="11">
        <v>0.2549167774119368</v>
      </c>
      <c r="AB9" s="11">
        <v>0.34075403524425163</v>
      </c>
      <c r="AC9" s="11">
        <v>3.8750580282401886E-2</v>
      </c>
      <c r="AD9" s="11">
        <v>-0.45426867266622611</v>
      </c>
      <c r="AE9" s="11">
        <v>-0.36801627888856947</v>
      </c>
      <c r="AJ9" s="1" vm="28">
        <v>45847</v>
      </c>
      <c r="AK9" s="8">
        <f t="shared" si="2"/>
        <v>7.5388556567304477E-2</v>
      </c>
    </row>
    <row r="10" spans="1:37" x14ac:dyDescent="0.25">
      <c r="A10" vm="9">
        <v>212.41</v>
      </c>
      <c r="B10" s="34">
        <f t="shared" si="0"/>
        <v>210.92121130864538</v>
      </c>
      <c r="C10" s="8">
        <f t="shared" si="1"/>
        <v>0.57593921219639055</v>
      </c>
      <c r="D10" s="7" cm="1">
        <f t="array" ref="D10">AVERAGE(IF(((ROW($F$16:$R$27)-ROW($F$16)+1)+(COLUMN($F$16:$R$27)-COLUMN($F$16)+1)) = ROW()-ROW($D$2)+2, $F$16:$R$27))</f>
        <v>0.10188155578965152</v>
      </c>
      <c r="F10" s="8" cm="1">
        <f t="array" ref="F10">INDEX($C$2:$C$25, ROW()-ROW($F$2)+1 + COLUMN()-COLUMN($F$2))</f>
        <v>0.57593921219639055</v>
      </c>
      <c r="G10" s="8" cm="1">
        <f t="array" ref="G10">INDEX($C$2:$C$25, ROW()-ROW($F$2)+1 + COLUMN()-COLUMN($F$2))</f>
        <v>0.17791625974552772</v>
      </c>
      <c r="H10" s="8" cm="1">
        <f t="array" ref="H10">INDEX($C$2:$C$25, ROW()-ROW($F$2)+1 + COLUMN()-COLUMN($F$2))</f>
        <v>-0.630866379634623</v>
      </c>
      <c r="I10" s="8" cm="1">
        <f t="array" ref="I10">INDEX($C$2:$C$25, ROW()-ROW($F$2)+1 + COLUMN()-COLUMN($F$2))</f>
        <v>-0.4748413822738819</v>
      </c>
      <c r="J10" s="8" cm="1">
        <f t="array" ref="J10">INDEX($C$2:$C$25, ROW()-ROW($F$2)+1 + COLUMN()-COLUMN($F$2))</f>
        <v>-0.14050210221516254</v>
      </c>
      <c r="K10" s="8" cm="1">
        <f t="array" ref="K10">INDEX($C$2:$C$25, ROW()-ROW($F$2)+1 + COLUMN()-COLUMN($F$2))</f>
        <v>-0.18508067288965485</v>
      </c>
      <c r="L10" s="8" cm="1">
        <f t="array" ref="L10">INDEX($C$2:$C$25, ROW()-ROW($F$2)+1 + COLUMN()-COLUMN($F$2))</f>
        <v>0.18428462698474479</v>
      </c>
      <c r="M10" s="8" cm="1">
        <f t="array" ref="M10">INDEX($C$2:$C$25, ROW()-ROW($F$2)+1 + COLUMN()-COLUMN($F$2))</f>
        <v>0.59822849753363672</v>
      </c>
      <c r="N10" s="8" cm="1">
        <f t="array" ref="N10">INDEX($C$2:$C$25, ROW()-ROW($F$2)+1 + COLUMN()-COLUMN($F$2))</f>
        <v>1.2095917524981672</v>
      </c>
      <c r="O10" s="8" cm="1">
        <f t="array" ref="O10">INDEX($C$2:$C$25, ROW()-ROW($F$2)+1 + COLUMN()-COLUMN($F$2))</f>
        <v>1.1299871620079944</v>
      </c>
      <c r="P10" s="8" cm="1">
        <f t="array" ref="P10">INDEX($C$2:$C$25, ROW()-ROW($F$2)+1 + COLUMN()-COLUMN($F$2))</f>
        <v>1.0058040008433207</v>
      </c>
      <c r="Q10" s="8" cm="1">
        <f t="array" ref="Q10">INDEX($C$2:$C$25, ROW()-ROW($F$2)+1 + COLUMN()-COLUMN($F$2))</f>
        <v>1.0440142042786049</v>
      </c>
      <c r="R10" s="8" cm="1">
        <f t="array" ref="R10">INDEX($C$2:$C$25, ROW()-ROW($F$2)+1 + COLUMN()-COLUMN($F$2))</f>
        <v>1.0981453258119274</v>
      </c>
      <c r="T10" s="11">
        <v>0.43787943535307222</v>
      </c>
      <c r="U10" s="11">
        <v>-0.25402857657139766</v>
      </c>
      <c r="V10" s="11">
        <v>-6.758653341690124E-2</v>
      </c>
      <c r="W10" s="11">
        <v>0.18549559618286254</v>
      </c>
      <c r="X10" s="11">
        <v>-5.8589853745708985E-2</v>
      </c>
      <c r="Y10" s="11">
        <v>-0.18258419833860579</v>
      </c>
      <c r="Z10" s="11">
        <v>-0.48439524396142852</v>
      </c>
      <c r="AA10" s="11">
        <v>0.27062541684931751</v>
      </c>
      <c r="AB10" s="11">
        <v>-8.4812939223046224E-2</v>
      </c>
      <c r="AC10" s="11">
        <v>0.14035219503327331</v>
      </c>
      <c r="AD10" s="11">
        <v>0.57254551059421865</v>
      </c>
      <c r="AE10" s="11">
        <v>7.3536131277880931E-2</v>
      </c>
      <c r="AJ10" s="1" vm="29">
        <v>45848</v>
      </c>
      <c r="AK10" s="8">
        <f t="shared" si="2"/>
        <v>1.488788691354614</v>
      </c>
    </row>
    <row r="11" spans="1:37" x14ac:dyDescent="0.25">
      <c r="A11" vm="10">
        <v>211.16</v>
      </c>
      <c r="B11" s="34">
        <f t="shared" si="0"/>
        <v>210.52696193824897</v>
      </c>
      <c r="C11" s="8">
        <f t="shared" si="1"/>
        <v>0.17791625974552772</v>
      </c>
      <c r="D11" s="7" cm="1">
        <f t="array" ref="D11">AVERAGE(IF(((ROW($F$16:$R$27)-ROW($F$16)+1)+(COLUMN($F$16:$R$27)-COLUMN($F$16)+1)) = ROW()-ROW($D$2)+2, $F$16:$R$27))</f>
        <v>-2.3654682936004923E-2</v>
      </c>
      <c r="F11" s="8" cm="1">
        <f t="array" ref="F11">INDEX($C$2:$C$25, ROW()-ROW($F$2)+1 + COLUMN()-COLUMN($F$2))</f>
        <v>0.17791625974552772</v>
      </c>
      <c r="G11" s="8" cm="1">
        <f t="array" ref="G11">INDEX($C$2:$C$25, ROW()-ROW($F$2)+1 + COLUMN()-COLUMN($F$2))</f>
        <v>-0.630866379634623</v>
      </c>
      <c r="H11" s="8" cm="1">
        <f t="array" ref="H11">INDEX($C$2:$C$25, ROW()-ROW($F$2)+1 + COLUMN()-COLUMN($F$2))</f>
        <v>-0.4748413822738819</v>
      </c>
      <c r="I11" s="8" cm="1">
        <f t="array" ref="I11">INDEX($C$2:$C$25, ROW()-ROW($F$2)+1 + COLUMN()-COLUMN($F$2))</f>
        <v>-0.14050210221516254</v>
      </c>
      <c r="J11" s="8" cm="1">
        <f t="array" ref="J11">INDEX($C$2:$C$25, ROW()-ROW($F$2)+1 + COLUMN()-COLUMN($F$2))</f>
        <v>-0.18508067288965485</v>
      </c>
      <c r="K11" s="8" cm="1">
        <f t="array" ref="K11">INDEX($C$2:$C$25, ROW()-ROW($F$2)+1 + COLUMN()-COLUMN($F$2))</f>
        <v>0.18428462698474479</v>
      </c>
      <c r="L11" s="8" cm="1">
        <f t="array" ref="L11">INDEX($C$2:$C$25, ROW()-ROW($F$2)+1 + COLUMN()-COLUMN($F$2))</f>
        <v>0.59822849753363672</v>
      </c>
      <c r="M11" s="8" cm="1">
        <f t="array" ref="M11">INDEX($C$2:$C$25, ROW()-ROW($F$2)+1 + COLUMN()-COLUMN($F$2))</f>
        <v>1.2095917524981672</v>
      </c>
      <c r="N11" s="8" cm="1">
        <f t="array" ref="N11">INDEX($C$2:$C$25, ROW()-ROW($F$2)+1 + COLUMN()-COLUMN($F$2))</f>
        <v>1.1299871620079944</v>
      </c>
      <c r="O11" s="8" cm="1">
        <f t="array" ref="O11">INDEX($C$2:$C$25, ROW()-ROW($F$2)+1 + COLUMN()-COLUMN($F$2))</f>
        <v>1.0058040008433207</v>
      </c>
      <c r="P11" s="8" cm="1">
        <f t="array" ref="P11">INDEX($C$2:$C$25, ROW()-ROW($F$2)+1 + COLUMN()-COLUMN($F$2))</f>
        <v>1.0440142042786049</v>
      </c>
      <c r="Q11" s="8" cm="1">
        <f t="array" ref="Q11">INDEX($C$2:$C$25, ROW()-ROW($F$2)+1 + COLUMN()-COLUMN($F$2))</f>
        <v>1.0981453258119274</v>
      </c>
      <c r="R11" s="8" cm="1">
        <f t="array" ref="R11">INDEX($C$2:$C$25, ROW()-ROW($F$2)+1 + COLUMN()-COLUMN($F$2))</f>
        <v>0.21294227956120801</v>
      </c>
      <c r="T11" s="11">
        <v>0.28749466590714051</v>
      </c>
      <c r="U11" s="11">
        <v>-0.4183626242186062</v>
      </c>
      <c r="V11" s="11">
        <v>2.6532495613126154E-2</v>
      </c>
      <c r="W11" s="11">
        <v>7.4260183886591391E-2</v>
      </c>
      <c r="X11" s="11">
        <v>0.3050684206210581</v>
      </c>
      <c r="Y11" s="11">
        <v>0.22046813777049182</v>
      </c>
      <c r="Z11" s="11">
        <v>-0.34452564804300267</v>
      </c>
      <c r="AA11" s="11">
        <v>-0.22309817967171694</v>
      </c>
      <c r="AB11" s="11">
        <v>-0.15073753492869588</v>
      </c>
      <c r="AC11" s="11">
        <v>-7.9182087296079048E-2</v>
      </c>
      <c r="AD11" s="11">
        <v>-0.55269451088280863</v>
      </c>
      <c r="AE11" s="11">
        <v>0.30248056596756062</v>
      </c>
      <c r="AJ11" s="1" vm="30">
        <v>45849</v>
      </c>
      <c r="AK11" s="8">
        <f t="shared" si="2"/>
        <v>0.63303806175102295</v>
      </c>
    </row>
    <row r="12" spans="1:37" x14ac:dyDescent="0.25">
      <c r="A12" vm="11">
        <v>208.62</v>
      </c>
      <c r="B12" s="34">
        <f t="shared" si="0"/>
        <v>210.08496631036326</v>
      </c>
      <c r="C12" s="8">
        <f t="shared" si="1"/>
        <v>-0.630866379634623</v>
      </c>
      <c r="D12" s="7" cm="1">
        <f t="array" ref="D12">AVERAGE(IF(((ROW($F$16:$R$27)-ROW($F$16)+1)+(COLUMN($F$16:$R$27)-COLUMN($F$16)+1)) = ROW()-ROW($D$2)+2, $F$16:$R$27))</f>
        <v>-0.16439420676116467</v>
      </c>
      <c r="F12" s="8" cm="1">
        <f t="array" ref="F12">INDEX($C$2:$C$25, ROW()-ROW($F$2)+1 + COLUMN()-COLUMN($F$2))</f>
        <v>-0.630866379634623</v>
      </c>
      <c r="G12" s="8" cm="1">
        <f t="array" ref="G12">INDEX($C$2:$C$25, ROW()-ROW($F$2)+1 + COLUMN()-COLUMN($F$2))</f>
        <v>-0.4748413822738819</v>
      </c>
      <c r="H12" s="8" cm="1">
        <f t="array" ref="H12">INDEX($C$2:$C$25, ROW()-ROW($F$2)+1 + COLUMN()-COLUMN($F$2))</f>
        <v>-0.14050210221516254</v>
      </c>
      <c r="I12" s="8" cm="1">
        <f t="array" ref="I12">INDEX($C$2:$C$25, ROW()-ROW($F$2)+1 + COLUMN()-COLUMN($F$2))</f>
        <v>-0.18508067288965485</v>
      </c>
      <c r="J12" s="8" cm="1">
        <f t="array" ref="J12">INDEX($C$2:$C$25, ROW()-ROW($F$2)+1 + COLUMN()-COLUMN($F$2))</f>
        <v>0.18428462698474479</v>
      </c>
      <c r="K12" s="8" cm="1">
        <f t="array" ref="K12">INDEX($C$2:$C$25, ROW()-ROW($F$2)+1 + COLUMN()-COLUMN($F$2))</f>
        <v>0.59822849753363672</v>
      </c>
      <c r="L12" s="8" cm="1">
        <f t="array" ref="L12">INDEX($C$2:$C$25, ROW()-ROW($F$2)+1 + COLUMN()-COLUMN($F$2))</f>
        <v>1.2095917524981672</v>
      </c>
      <c r="M12" s="8" cm="1">
        <f t="array" ref="M12">INDEX($C$2:$C$25, ROW()-ROW($F$2)+1 + COLUMN()-COLUMN($F$2))</f>
        <v>1.1299871620079944</v>
      </c>
      <c r="N12" s="8" cm="1">
        <f t="array" ref="N12">INDEX($C$2:$C$25, ROW()-ROW($F$2)+1 + COLUMN()-COLUMN($F$2))</f>
        <v>1.0058040008433207</v>
      </c>
      <c r="O12" s="8" cm="1">
        <f t="array" ref="O12">INDEX($C$2:$C$25, ROW()-ROW($F$2)+1 + COLUMN()-COLUMN($F$2))</f>
        <v>1.0440142042786049</v>
      </c>
      <c r="P12" s="8" cm="1">
        <f t="array" ref="P12">INDEX($C$2:$C$25, ROW()-ROW($F$2)+1 + COLUMN()-COLUMN($F$2))</f>
        <v>1.0981453258119274</v>
      </c>
      <c r="Q12" s="8" cm="1">
        <f t="array" ref="Q12">INDEX($C$2:$C$25, ROW()-ROW($F$2)+1 + COLUMN()-COLUMN($F$2))</f>
        <v>0.21294227956120801</v>
      </c>
      <c r="R12" s="8" cm="1">
        <f t="array" ref="R12">INDEX($C$2:$C$25, ROW()-ROW($F$2)+1 + COLUMN()-COLUMN($F$2))</f>
        <v>-0.49394648399152402</v>
      </c>
      <c r="T12" s="11">
        <v>8.3591836474356279E-2</v>
      </c>
      <c r="U12" s="11">
        <v>-0.49924125490438925</v>
      </c>
      <c r="V12" s="11">
        <v>0.22612432221251397</v>
      </c>
      <c r="W12" s="11">
        <v>-0.15090414286675718</v>
      </c>
      <c r="X12" s="11">
        <v>-5.0847149810428961E-2</v>
      </c>
      <c r="Y12" s="11">
        <v>0.14570592483227651</v>
      </c>
      <c r="Z12" s="11">
        <v>0.12903243576590606</v>
      </c>
      <c r="AA12" s="11">
        <v>-0.51632093848182681</v>
      </c>
      <c r="AB12" s="11">
        <v>0.10258651674407725</v>
      </c>
      <c r="AC12" s="11">
        <v>-0.17080921436138563</v>
      </c>
      <c r="AD12" s="11">
        <v>0.30343058336193213</v>
      </c>
      <c r="AE12" s="11">
        <v>-0.4806704428488226</v>
      </c>
      <c r="AJ12" s="1" vm="31">
        <v>45852</v>
      </c>
      <c r="AK12" s="8">
        <f t="shared" si="2"/>
        <v>-1.464966310363252</v>
      </c>
    </row>
    <row r="13" spans="1:37" x14ac:dyDescent="0.25">
      <c r="A13" vm="12">
        <v>209.11</v>
      </c>
      <c r="B13" s="34">
        <f t="shared" si="0"/>
        <v>209.87178320883407</v>
      </c>
      <c r="C13" s="8">
        <f t="shared" si="1"/>
        <v>-0.4748413822738819</v>
      </c>
      <c r="D13" s="7" cm="1">
        <f t="array" ref="D13">AVERAGE(IF(((ROW($F$16:$R$27)-ROW($F$16)+1)+(COLUMN($F$16:$R$27)-COLUMN($F$16)+1)) = ROW()-ROW($D$2)+2, $F$16:$R$27))</f>
        <v>-0.23227562074778499</v>
      </c>
      <c r="F13" s="8" cm="1">
        <f t="array" ref="F13">INDEX($C$2:$C$25, ROW()-ROW($F$2)+1 + COLUMN()-COLUMN($F$2))</f>
        <v>-0.4748413822738819</v>
      </c>
      <c r="G13" s="8" cm="1">
        <f t="array" ref="G13">INDEX($C$2:$C$25, ROW()-ROW($F$2)+1 + COLUMN()-COLUMN($F$2))</f>
        <v>-0.14050210221516254</v>
      </c>
      <c r="H13" s="8" cm="1">
        <f t="array" ref="H13">INDEX($C$2:$C$25, ROW()-ROW($F$2)+1 + COLUMN()-COLUMN($F$2))</f>
        <v>-0.18508067288965485</v>
      </c>
      <c r="I13" s="8" cm="1">
        <f t="array" ref="I13">INDEX($C$2:$C$25, ROW()-ROW($F$2)+1 + COLUMN()-COLUMN($F$2))</f>
        <v>0.18428462698474479</v>
      </c>
      <c r="J13" s="8" cm="1">
        <f t="array" ref="J13">INDEX($C$2:$C$25, ROW()-ROW($F$2)+1 + COLUMN()-COLUMN($F$2))</f>
        <v>0.59822849753363672</v>
      </c>
      <c r="K13" s="8" cm="1">
        <f t="array" ref="K13">INDEX($C$2:$C$25, ROW()-ROW($F$2)+1 + COLUMN()-COLUMN($F$2))</f>
        <v>1.2095917524981672</v>
      </c>
      <c r="L13" s="8" cm="1">
        <f t="array" ref="L13">INDEX($C$2:$C$25, ROW()-ROW($F$2)+1 + COLUMN()-COLUMN($F$2))</f>
        <v>1.1299871620079944</v>
      </c>
      <c r="M13" s="8" cm="1">
        <f t="array" ref="M13">INDEX($C$2:$C$25, ROW()-ROW($F$2)+1 + COLUMN()-COLUMN($F$2))</f>
        <v>1.0058040008433207</v>
      </c>
      <c r="N13" s="8" cm="1">
        <f t="array" ref="N13">INDEX($C$2:$C$25, ROW()-ROW($F$2)+1 + COLUMN()-COLUMN($F$2))</f>
        <v>1.0440142042786049</v>
      </c>
      <c r="O13" s="8" cm="1">
        <f t="array" ref="O13">INDEX($C$2:$C$25, ROW()-ROW($F$2)+1 + COLUMN()-COLUMN($F$2))</f>
        <v>1.0981453258119274</v>
      </c>
      <c r="P13" s="8" cm="1">
        <f t="array" ref="P13">INDEX($C$2:$C$25, ROW()-ROW($F$2)+1 + COLUMN()-COLUMN($F$2))</f>
        <v>0.21294227956120801</v>
      </c>
      <c r="Q13" s="8" cm="1">
        <f t="array" ref="Q13">INDEX($C$2:$C$25, ROW()-ROW($F$2)+1 + COLUMN()-COLUMN($F$2))</f>
        <v>-0.49394648399152402</v>
      </c>
      <c r="R13" s="8" cm="1">
        <f t="array" ref="R13">INDEX($C$2:$C$25, ROW()-ROW($F$2)+1 + COLUMN()-COLUMN($F$2))</f>
        <v>-0.96520565969335148</v>
      </c>
      <c r="T13" s="11">
        <v>-7.3531586144305799E-2</v>
      </c>
      <c r="U13" s="11">
        <v>-0.43185684537391689</v>
      </c>
      <c r="V13" s="11">
        <v>0.45257476804866476</v>
      </c>
      <c r="W13" s="11">
        <v>2.5262660879198904E-2</v>
      </c>
      <c r="X13" s="11">
        <v>-0.28214534930254676</v>
      </c>
      <c r="Y13" s="11">
        <v>0.27024117572390627</v>
      </c>
      <c r="Z13" s="11">
        <v>0.35414003866144722</v>
      </c>
      <c r="AA13" s="11">
        <v>0.46761762886465941</v>
      </c>
      <c r="AB13" s="11">
        <v>-5.383348878175008E-3</v>
      </c>
      <c r="AC13" s="11">
        <v>0.21039283926789354</v>
      </c>
      <c r="AD13" s="11">
        <v>-3.8113846613338741E-2</v>
      </c>
      <c r="AE13" s="11">
        <v>0.24528789344749</v>
      </c>
      <c r="AJ13" s="1" vm="32">
        <v>45853</v>
      </c>
      <c r="AK13" s="8">
        <f t="shared" si="2"/>
        <v>-0.76178320883406059</v>
      </c>
    </row>
    <row r="14" spans="1:37" x14ac:dyDescent="0.25">
      <c r="A14" vm="13">
        <v>210.16</v>
      </c>
      <c r="B14" s="34">
        <f t="shared" si="0"/>
        <v>209.98888423954747</v>
      </c>
      <c r="C14" s="8">
        <f t="shared" si="1"/>
        <v>-0.14050210221516254</v>
      </c>
      <c r="D14" s="7" cm="1">
        <f t="array" ref="D14">AVERAGE(IF(((ROW($F$16:$R$27)-ROW($F$16)+1)+(COLUMN($F$16:$R$27)-COLUMN($F$16)+1)) = ROW()-ROW($D$2)+2, $F$16:$R$27))</f>
        <v>-0.19498850236411205</v>
      </c>
      <c r="AJ14" s="1" vm="33">
        <v>45854</v>
      </c>
      <c r="AK14" s="8">
        <f t="shared" si="2"/>
        <v>0.17111576045252264</v>
      </c>
    </row>
    <row r="15" spans="1:37" x14ac:dyDescent="0.25">
      <c r="A15" vm="14">
        <v>210.02</v>
      </c>
      <c r="B15" s="34">
        <f t="shared" si="0"/>
        <v>210.46131074208884</v>
      </c>
      <c r="C15" s="8">
        <f t="shared" si="1"/>
        <v>-0.18508067288965485</v>
      </c>
      <c r="D15" s="7" cm="1">
        <f t="array" ref="D15">AVERAGE(IF(((ROW($F$16:$R$27)-ROW($F$16)+1)+(COLUMN($F$16:$R$27)-COLUMN($F$16)+1)) = ROW()-ROW($D$2)+2, $F$16:$R$27))</f>
        <v>-4.4559229278070697E-2</v>
      </c>
      <c r="F15" t="s">
        <v>8</v>
      </c>
      <c r="T15" t="s">
        <v>6</v>
      </c>
      <c r="AJ15" s="1" vm="34">
        <v>45855</v>
      </c>
      <c r="AK15" s="8">
        <f t="shared" si="2"/>
        <v>-0.44131074208883092</v>
      </c>
    </row>
    <row r="16" spans="1:37" x14ac:dyDescent="0.25">
      <c r="A16" vm="15">
        <v>211.18</v>
      </c>
      <c r="B16" s="34">
        <f t="shared" si="0"/>
        <v>210.92540682577749</v>
      </c>
      <c r="C16" s="8">
        <f t="shared" si="1"/>
        <v>0.18428462698474479</v>
      </c>
      <c r="D16" s="7" cm="1">
        <f t="array" ref="D16">AVERAGE(IF(((ROW($F$16:$R$27)-ROW($F$16)+1)+(COLUMN($F$16:$R$27)-COLUMN($F$16)+1)) = ROW()-ROW($D$2)+2, $F$16:$R$27))</f>
        <v>0.10321748548243581</v>
      </c>
      <c r="F16" s="10" cm="1">
        <f t="array" ref="F16">$T$31 * INDEX($T$2:$AE$13, ROW()-ROW($F$16)+1, 1) * INDEX($T$16:$AF$28, COLUMN()-COLUMN($F$16)+1, 1)</f>
        <v>-1.3025487017845694</v>
      </c>
      <c r="G16" s="10" cm="1">
        <f t="array" ref="G16">$T$31 * INDEX($T$2:$AE$13, ROW()-ROW($F$16)+1, 1) * INDEX($T$16:$AF$28, COLUMN()-COLUMN($F$16)+1, 1)</f>
        <v>-0.62096679378573227</v>
      </c>
      <c r="H16" s="10" cm="1">
        <f t="array" ref="H16">$T$31 * INDEX($T$2:$AE$13, ROW()-ROW($F$16)+1, 1) * INDEX($T$16:$AF$28, COLUMN()-COLUMN($F$16)+1, 1)</f>
        <v>2.4834014987496631E-2</v>
      </c>
      <c r="I16" s="10" cm="1">
        <f t="array" ref="I16">$T$31 * INDEX($T$2:$AE$13, ROW()-ROW($F$16)+1, 1) * INDEX($T$16:$AF$28, COLUMN()-COLUMN($F$16)+1, 1)</f>
        <v>0.461389616690214</v>
      </c>
      <c r="J16" s="10" cm="1">
        <f t="array" ref="J16">$T$31 * INDEX($T$2:$AE$13, ROW()-ROW($F$16)+1, 1) * INDEX($T$16:$AF$28, COLUMN()-COLUMN($F$16)+1, 1)</f>
        <v>0.36349280766320402</v>
      </c>
      <c r="K16" s="10" cm="1">
        <f t="array" ref="K16">$T$31 * INDEX($T$2:$AE$13, ROW()-ROW($F$16)+1, 1) * INDEX($T$16:$AF$28, COLUMN()-COLUMN($F$16)+1, 1)</f>
        <v>6.9449349728373133E-2</v>
      </c>
      <c r="L16" s="10" cm="1">
        <f t="array" ref="L16">$T$31 * INDEX($T$2:$AE$13, ROW()-ROW($F$16)+1, 1) * INDEX($T$16:$AF$28, COLUMN()-COLUMN($F$16)+1, 1)</f>
        <v>3.2171363646735646E-2</v>
      </c>
      <c r="M16" s="10" cm="1">
        <f t="array" ref="M16">$T$31 * INDEX($T$2:$AE$13, ROW()-ROW($F$16)+1, 1) * INDEX($T$16:$AF$28, COLUMN()-COLUMN($F$16)+1, 1)</f>
        <v>-8.2057167109599247E-2</v>
      </c>
      <c r="N16" s="10" cm="1">
        <f t="array" ref="N16">$T$31 * INDEX($T$2:$AE$13, ROW()-ROW($F$16)+1, 1) * INDEX($T$16:$AF$28, COLUMN()-COLUMN($F$16)+1, 1)</f>
        <v>-0.38258178621626981</v>
      </c>
      <c r="O16" s="10" cm="1">
        <f t="array" ref="O16">$T$31 * INDEX($T$2:$AE$13, ROW()-ROW($F$16)+1, 1) * INDEX($T$16:$AF$28, COLUMN()-COLUMN($F$16)+1, 1)</f>
        <v>-0.8002268199101058</v>
      </c>
      <c r="P16" s="10" cm="1">
        <f t="array" ref="P16">$T$31 * INDEX($T$2:$AE$13, ROW()-ROW($F$16)+1, 1) * INDEX($T$16:$AF$28, COLUMN()-COLUMN($F$16)+1, 1)</f>
        <v>-1.1088078639892589</v>
      </c>
      <c r="Q16" s="10" cm="1">
        <f t="array" ref="Q16">$T$31 * INDEX($T$2:$AE$13, ROW()-ROW($F$16)+1, 1) * INDEX($T$16:$AF$28, COLUMN()-COLUMN($F$16)+1, 1)</f>
        <v>-1.1026766980338665</v>
      </c>
      <c r="R16" s="10" cm="1">
        <f t="array" ref="R16">$T$31 * INDEX($T$2:$AE$13, ROW()-ROW($F$16)+1, 1) * INDEX($T$16:$AF$28, COLUMN()-COLUMN($F$16)+1, 1)</f>
        <v>-0.94808771277999693</v>
      </c>
      <c r="T16" s="12" cm="1">
        <f t="array" ref="T16:AF28">[1]!SVD_V(F2:R13)</f>
        <v>0.50811845631880992</v>
      </c>
      <c r="U16" s="12">
        <v>0.43604781533084047</v>
      </c>
      <c r="V16" s="12">
        <v>0.4325267089837066</v>
      </c>
      <c r="W16" s="12">
        <v>0.33277498827320851</v>
      </c>
      <c r="X16" s="12">
        <v>0.37195662936300566</v>
      </c>
      <c r="Y16" s="12">
        <v>0.25387177629309754</v>
      </c>
      <c r="Z16" s="12">
        <v>1.5690199037329045E-2</v>
      </c>
      <c r="AA16" s="12">
        <v>5.0655154101101774E-2</v>
      </c>
      <c r="AB16" s="12">
        <v>8.0430275438767795E-2</v>
      </c>
      <c r="AC16" s="12">
        <v>4.1891692917473522E-2</v>
      </c>
      <c r="AD16" s="12">
        <v>8.9312562757629887E-2</v>
      </c>
      <c r="AE16" s="12">
        <v>0.17900080729786394</v>
      </c>
      <c r="AF16" s="12">
        <v>1.6384011939252208E-3</v>
      </c>
      <c r="AJ16" s="1" vm="35">
        <v>45856</v>
      </c>
      <c r="AK16" s="8">
        <f t="shared" si="2"/>
        <v>0.2545931742225207</v>
      </c>
    </row>
    <row r="17" spans="1:37" x14ac:dyDescent="0.25">
      <c r="A17" vm="16">
        <v>212.48</v>
      </c>
      <c r="B17" s="34">
        <f t="shared" si="0"/>
        <v>211.29886697295095</v>
      </c>
      <c r="C17" s="8">
        <f t="shared" si="1"/>
        <v>0.59822849753363672</v>
      </c>
      <c r="D17" s="7" cm="1">
        <f t="array" ref="D17">AVERAGE(IF(((ROW($F$16:$R$27)-ROW($F$16)+1)+(COLUMN($F$16:$R$27)-COLUMN($F$16)+1)) = ROW()-ROW($D$2)+2, $F$16:$R$27))</f>
        <v>0.22213405380300993</v>
      </c>
      <c r="F17" s="10" cm="1">
        <f t="array" ref="F17">$T$31 * INDEX($T$2:$AE$13, ROW()-ROW($F$16)+1, 1) * INDEX($T$16:$AF$28, COLUMN()-COLUMN($F$16)+1, 1)</f>
        <v>-0.87488205320404488</v>
      </c>
      <c r="G17" s="10" cm="1">
        <f t="array" ref="G17">$T$31 * INDEX($T$2:$AE$13, ROW()-ROW($F$16)+1, 1) * INDEX($T$16:$AF$28, COLUMN()-COLUMN($F$16)+1, 1)</f>
        <v>-0.41708436910994434</v>
      </c>
      <c r="H17" s="10" cm="1">
        <f t="array" ref="H17">$T$31 * INDEX($T$2:$AE$13, ROW()-ROW($F$16)+1, 1) * INDEX($T$16:$AF$28, COLUMN()-COLUMN($F$16)+1, 1)</f>
        <v>1.6680246958746352E-2</v>
      </c>
      <c r="I17" s="10" cm="1">
        <f t="array" ref="I17">$T$31 * INDEX($T$2:$AE$13, ROW()-ROW($F$16)+1, 1) * INDEX($T$16:$AF$28, COLUMN()-COLUMN($F$16)+1, 1)</f>
        <v>0.30990126866190981</v>
      </c>
      <c r="J17" s="10" cm="1">
        <f t="array" ref="J17">$T$31 * INDEX($T$2:$AE$13, ROW()-ROW($F$16)+1, 1) * INDEX($T$16:$AF$28, COLUMN()-COLUMN($F$16)+1, 1)</f>
        <v>0.24414698157357931</v>
      </c>
      <c r="K17" s="10" cm="1">
        <f t="array" ref="K17">$T$31 * INDEX($T$2:$AE$13, ROW()-ROW($F$16)+1, 1) * INDEX($T$16:$AF$28, COLUMN()-COLUMN($F$16)+1, 1)</f>
        <v>4.6647000300871704E-2</v>
      </c>
      <c r="L17" s="10" cm="1">
        <f t="array" ref="L17">$T$31 * INDEX($T$2:$AE$13, ROW()-ROW($F$16)+1, 1) * INDEX($T$16:$AF$28, COLUMN()-COLUMN($F$16)+1, 1)</f>
        <v>2.1608519238526858E-2</v>
      </c>
      <c r="M17" s="10" cm="1">
        <f t="array" ref="M17">$T$31 * INDEX($T$2:$AE$13, ROW()-ROW($F$16)+1, 1) * INDEX($T$16:$AF$28, COLUMN()-COLUMN($F$16)+1, 1)</f>
        <v>-5.5115284935293822E-2</v>
      </c>
      <c r="N17" s="10" cm="1">
        <f t="array" ref="N17">$T$31 * INDEX($T$2:$AE$13, ROW()-ROW($F$16)+1, 1) * INDEX($T$16:$AF$28, COLUMN()-COLUMN($F$16)+1, 1)</f>
        <v>-0.25696846358587822</v>
      </c>
      <c r="O17" s="10" cm="1">
        <f t="array" ref="O17">$T$31 * INDEX($T$2:$AE$13, ROW()-ROW($F$16)+1, 1) * INDEX($T$16:$AF$28, COLUMN()-COLUMN($F$16)+1, 1)</f>
        <v>-0.53748783617281448</v>
      </c>
      <c r="P17" s="10" cm="1">
        <f t="array" ref="P17">$T$31 * INDEX($T$2:$AE$13, ROW()-ROW($F$16)+1, 1) * INDEX($T$16:$AF$28, COLUMN()-COLUMN($F$16)+1, 1)</f>
        <v>-0.74475226863045663</v>
      </c>
      <c r="Q17" s="10" cm="1">
        <f t="array" ref="Q17">$T$31 * INDEX($T$2:$AE$13, ROW()-ROW($F$16)+1, 1) * INDEX($T$16:$AF$28, COLUMN()-COLUMN($F$16)+1, 1)</f>
        <v>-0.74063415231569663</v>
      </c>
      <c r="R17" s="10" cm="1">
        <f t="array" ref="R17">$T$31 * INDEX($T$2:$AE$13, ROW()-ROW($F$16)+1, 1) * INDEX($T$16:$AF$28, COLUMN()-COLUMN($F$16)+1, 1)</f>
        <v>-0.63680146749067734</v>
      </c>
      <c r="T17" s="12">
        <v>0.24223638490550059</v>
      </c>
      <c r="U17" s="12">
        <v>0.30960547977482888</v>
      </c>
      <c r="V17" s="12">
        <v>0.26718053257618091</v>
      </c>
      <c r="W17" s="12">
        <v>-0.32027275433939706</v>
      </c>
      <c r="X17" s="12">
        <v>-0.41237660504137769</v>
      </c>
      <c r="Y17" s="12">
        <v>-0.21474734722912639</v>
      </c>
      <c r="Z17" s="12">
        <v>-3.4977707772385735E-2</v>
      </c>
      <c r="AA17" s="12">
        <v>0.28307065869805198</v>
      </c>
      <c r="AB17" s="12">
        <v>-0.32277777554542281</v>
      </c>
      <c r="AC17" s="12">
        <v>0.31204706933015769</v>
      </c>
      <c r="AD17" s="12">
        <v>0.11976465484826782</v>
      </c>
      <c r="AE17" s="12">
        <v>-0.39491005505221866</v>
      </c>
      <c r="AF17" s="12">
        <v>-4.6110640653231935E-2</v>
      </c>
      <c r="AJ17" s="1" vm="36">
        <v>45859</v>
      </c>
      <c r="AK17" s="8">
        <f t="shared" si="2"/>
        <v>1.181133027049043</v>
      </c>
    </row>
    <row r="18" spans="1:37" x14ac:dyDescent="0.25">
      <c r="A18" vm="17">
        <v>214.4</v>
      </c>
      <c r="B18" s="34">
        <f t="shared" si="0"/>
        <v>211.60645264632674</v>
      </c>
      <c r="C18" s="8">
        <f t="shared" si="1"/>
        <v>1.2095917524981672</v>
      </c>
      <c r="D18" s="7" cm="1">
        <f t="array" ref="D18">AVERAGE(IF(((ROW($F$16:$R$27)-ROW($F$16)+1)+(COLUMN($F$16:$R$27)-COLUMN($F$16)+1)) = ROW()-ROW($D$2)+2, $F$16:$R$27))</f>
        <v>0.3200749800819026</v>
      </c>
      <c r="F18" s="10" cm="1">
        <f t="array" ref="F18">$T$31 * INDEX($T$2:$AE$13, ROW()-ROW($F$16)+1, 1) * INDEX($T$16:$AF$28, COLUMN()-COLUMN($F$16)+1, 1)</f>
        <v>-0.29167538143612215</v>
      </c>
      <c r="G18" s="10" cm="1">
        <f t="array" ref="G18">$T$31 * INDEX($T$2:$AE$13, ROW()-ROW($F$16)+1, 1) * INDEX($T$16:$AF$28, COLUMN()-COLUMN($F$16)+1, 1)</f>
        <v>-0.13905102065548341</v>
      </c>
      <c r="H18" s="10" cm="1">
        <f t="array" ref="H18">$T$31 * INDEX($T$2:$AE$13, ROW()-ROW($F$16)+1, 1) * INDEX($T$16:$AF$28, COLUMN()-COLUMN($F$16)+1, 1)</f>
        <v>5.5609980526213467E-3</v>
      </c>
      <c r="I18" s="10" cm="1">
        <f t="array" ref="I18">$T$31 * INDEX($T$2:$AE$13, ROW()-ROW($F$16)+1, 1) * INDEX($T$16:$AF$28, COLUMN()-COLUMN($F$16)+1, 1)</f>
        <v>0.10331743623436669</v>
      </c>
      <c r="J18" s="10" cm="1">
        <f t="array" ref="J18">$T$31 * INDEX($T$2:$AE$13, ROW()-ROW($F$16)+1, 1) * INDEX($T$16:$AF$28, COLUMN()-COLUMN($F$16)+1, 1)</f>
        <v>8.1395730677245065E-2</v>
      </c>
      <c r="K18" s="10" cm="1">
        <f t="array" ref="K18">$T$31 * INDEX($T$2:$AE$13, ROW()-ROW($F$16)+1, 1) * INDEX($T$16:$AF$28, COLUMN()-COLUMN($F$16)+1, 1)</f>
        <v>1.5551560985597726E-2</v>
      </c>
      <c r="L18" s="10" cm="1">
        <f t="array" ref="L18">$T$31 * INDEX($T$2:$AE$13, ROW()-ROW($F$16)+1, 1) * INDEX($T$16:$AF$28, COLUMN()-COLUMN($F$16)+1, 1)</f>
        <v>7.2040260376642559E-3</v>
      </c>
      <c r="M18" s="10" cm="1">
        <f t="array" ref="M18">$T$31 * INDEX($T$2:$AE$13, ROW()-ROW($F$16)+1, 1) * INDEX($T$16:$AF$28, COLUMN()-COLUMN($F$16)+1, 1)</f>
        <v>-1.8374787432875937E-2</v>
      </c>
      <c r="N18" s="10" cm="1">
        <f t="array" ref="N18">$T$31 * INDEX($T$2:$AE$13, ROW()-ROW($F$16)+1, 1) * INDEX($T$16:$AF$28, COLUMN()-COLUMN($F$16)+1, 1)</f>
        <v>-8.5670261904417774E-2</v>
      </c>
      <c r="O18" s="10" cm="1">
        <f t="array" ref="O18">$T$31 * INDEX($T$2:$AE$13, ROW()-ROW($F$16)+1, 1) * INDEX($T$16:$AF$28, COLUMN()-COLUMN($F$16)+1, 1)</f>
        <v>-0.17919211973641702</v>
      </c>
      <c r="P18" s="10" cm="1">
        <f t="array" ref="P18">$T$31 * INDEX($T$2:$AE$13, ROW()-ROW($F$16)+1, 1) * INDEX($T$16:$AF$28, COLUMN()-COLUMN($F$16)+1, 1)</f>
        <v>-0.2482916425507509</v>
      </c>
      <c r="Q18" s="10" cm="1">
        <f t="array" ref="Q18">$T$31 * INDEX($T$2:$AE$13, ROW()-ROW($F$16)+1, 1) * INDEX($T$16:$AF$28, COLUMN()-COLUMN($F$16)+1, 1)</f>
        <v>-0.2469187110310026</v>
      </c>
      <c r="R18" s="10" cm="1">
        <f t="array" ref="R18">$T$31 * INDEX($T$2:$AE$13, ROW()-ROW($F$16)+1, 1) * INDEX($T$16:$AF$28, COLUMN()-COLUMN($F$16)+1, 1)</f>
        <v>-0.21230211575286079</v>
      </c>
      <c r="T18" s="12">
        <v>-9.6876388133178542E-3</v>
      </c>
      <c r="U18" s="12">
        <v>0.13894903247837306</v>
      </c>
      <c r="V18" s="12">
        <v>-3.8790040364788538E-2</v>
      </c>
      <c r="W18" s="12">
        <v>-0.64498386137118324</v>
      </c>
      <c r="X18" s="12">
        <v>8.134869740474987E-2</v>
      </c>
      <c r="Y18" s="12">
        <v>0.22486679329601011</v>
      </c>
      <c r="Z18" s="12">
        <v>0.25749195812343301</v>
      </c>
      <c r="AA18" s="12">
        <v>0.21441061181238366</v>
      </c>
      <c r="AB18" s="12">
        <v>0.4920488163797424</v>
      </c>
      <c r="AC18" s="12">
        <v>9.9424359739932328E-2</v>
      </c>
      <c r="AD18" s="12">
        <v>3.6926817156488047E-3</v>
      </c>
      <c r="AE18" s="12">
        <v>0.16129590768258265</v>
      </c>
      <c r="AF18" s="12">
        <v>0.34000958276240706</v>
      </c>
      <c r="AJ18" s="1" vm="37">
        <v>45860</v>
      </c>
      <c r="AK18" s="8">
        <f t="shared" si="2"/>
        <v>2.7935473536732616</v>
      </c>
    </row>
    <row r="19" spans="1:37" x14ac:dyDescent="0.25">
      <c r="A19" vm="18">
        <v>214.15</v>
      </c>
      <c r="B19" s="34">
        <f t="shared" si="0"/>
        <v>211.92610063736782</v>
      </c>
      <c r="C19" s="8">
        <f t="shared" si="1"/>
        <v>1.1299871620079944</v>
      </c>
      <c r="D19" s="7" cm="1">
        <f t="array" ref="D19">AVERAGE(IF(((ROW($F$16:$R$27)-ROW($F$16)+1)+(COLUMN($F$16:$R$27)-COLUMN($F$16)+1)) = ROW()-ROW($D$2)+2, $F$16:$R$27))</f>
        <v>0.42185676979323672</v>
      </c>
      <c r="F19" s="10" cm="1">
        <f t="array" ref="F19">$T$31 * INDEX($T$2:$AE$13, ROW()-ROW($F$16)+1, 1) * INDEX($T$16:$AF$28, COLUMN()-COLUMN($F$16)+1, 1)</f>
        <v>0.30701648539868176</v>
      </c>
      <c r="G19" s="10" cm="1">
        <f t="array" ref="G19">$T$31 * INDEX($T$2:$AE$13, ROW()-ROW($F$16)+1, 1) * INDEX($T$16:$AF$28, COLUMN()-COLUMN($F$16)+1, 1)</f>
        <v>0.14636461755033472</v>
      </c>
      <c r="H19" s="10" cm="1">
        <f t="array" ref="H19">$T$31 * INDEX($T$2:$AE$13, ROW()-ROW($F$16)+1, 1) * INDEX($T$16:$AF$28, COLUMN()-COLUMN($F$16)+1, 1)</f>
        <v>-5.8534870821747003E-3</v>
      </c>
      <c r="I19" s="10" cm="1">
        <f t="array" ref="I19">$T$31 * INDEX($T$2:$AE$13, ROW()-ROW($F$16)+1, 1) * INDEX($T$16:$AF$28, COLUMN()-COLUMN($F$16)+1, 1)</f>
        <v>-0.10875157168526577</v>
      </c>
      <c r="J19" s="10" cm="1">
        <f t="array" ref="J19">$T$31 * INDEX($T$2:$AE$13, ROW()-ROW($F$16)+1, 1) * INDEX($T$16:$AF$28, COLUMN()-COLUMN($F$16)+1, 1)</f>
        <v>-8.5676861159632356E-2</v>
      </c>
      <c r="K19" s="10" cm="1">
        <f t="array" ref="K19">$T$31 * INDEX($T$2:$AE$13, ROW()-ROW($F$16)+1, 1) * INDEX($T$16:$AF$28, COLUMN()-COLUMN($F$16)+1, 1)</f>
        <v>-1.6369518650332589E-2</v>
      </c>
      <c r="L19" s="10" cm="1">
        <f t="array" ref="L19">$T$31 * INDEX($T$2:$AE$13, ROW()-ROW($F$16)+1, 1) * INDEX($T$16:$AF$28, COLUMN()-COLUMN($F$16)+1, 1)</f>
        <v>-7.5829325872970631E-3</v>
      </c>
      <c r="M19" s="10" cm="1">
        <f t="array" ref="M19">$T$31 * INDEX($T$2:$AE$13, ROW()-ROW($F$16)+1, 1) * INDEX($T$16:$AF$28, COLUMN()-COLUMN($F$16)+1, 1)</f>
        <v>1.934123692514966E-2</v>
      </c>
      <c r="N19" s="10" cm="1">
        <f t="array" ref="N19">$T$31 * INDEX($T$2:$AE$13, ROW()-ROW($F$16)+1, 1) * INDEX($T$16:$AF$28, COLUMN()-COLUMN($F$16)+1, 1)</f>
        <v>9.0176217765019662E-2</v>
      </c>
      <c r="O19" s="10" cm="1">
        <f t="array" ref="O19">$T$31 * INDEX($T$2:$AE$13, ROW()-ROW($F$16)+1, 1) * INDEX($T$16:$AF$28, COLUMN()-COLUMN($F$16)+1, 1)</f>
        <v>0.18861699791644213</v>
      </c>
      <c r="P19" s="10" cm="1">
        <f t="array" ref="P19">$T$31 * INDEX($T$2:$AE$13, ROW()-ROW($F$16)+1, 1) * INDEX($T$16:$AF$28, COLUMN()-COLUMN($F$16)+1, 1)</f>
        <v>0.26135091372629904</v>
      </c>
      <c r="Q19" s="10" cm="1">
        <f t="array" ref="Q19">$T$31 * INDEX($T$2:$AE$13, ROW()-ROW($F$16)+1, 1) * INDEX($T$16:$AF$28, COLUMN()-COLUMN($F$16)+1, 1)</f>
        <v>0.25990577081498856</v>
      </c>
      <c r="R19" s="10" cm="1">
        <f t="array" ref="R19">$T$31 * INDEX($T$2:$AE$13, ROW()-ROW($F$16)+1, 1) * INDEX($T$16:$AF$28, COLUMN()-COLUMN($F$16)+1, 1)</f>
        <v>0.22346846381144483</v>
      </c>
      <c r="T19" s="12">
        <v>-0.17998603773736935</v>
      </c>
      <c r="U19" s="12">
        <v>-4.0228423712034694E-2</v>
      </c>
      <c r="V19" s="12">
        <v>-0.22106460866621991</v>
      </c>
      <c r="W19" s="12">
        <v>1.0131682315644548E-2</v>
      </c>
      <c r="X19" s="12">
        <v>0.16310215404971842</v>
      </c>
      <c r="Y19" s="12">
        <v>0.52709158478687979</v>
      </c>
      <c r="Z19" s="12">
        <v>0.35892281991744784</v>
      </c>
      <c r="AA19" s="12">
        <v>0.41577409261869158</v>
      </c>
      <c r="AB19" s="12">
        <v>-0.44336472245667646</v>
      </c>
      <c r="AC19" s="12">
        <v>4.4295977937288497E-2</v>
      </c>
      <c r="AD19" s="12">
        <v>0.17417813846643268</v>
      </c>
      <c r="AE19" s="12">
        <v>-6.791274914932712E-3</v>
      </c>
      <c r="AF19" s="12">
        <v>-0.28631170719977689</v>
      </c>
      <c r="AJ19" s="1" vm="38">
        <v>45861</v>
      </c>
      <c r="AK19" s="8">
        <f t="shared" si="2"/>
        <v>2.2238993626321815</v>
      </c>
    </row>
    <row r="20" spans="1:37" x14ac:dyDescent="0.25">
      <c r="A20" vm="19">
        <v>213.76</v>
      </c>
      <c r="B20" s="34">
        <f t="shared" si="0"/>
        <v>212.19769279751711</v>
      </c>
      <c r="C20" s="8">
        <f t="shared" si="1"/>
        <v>1.0058040008433207</v>
      </c>
      <c r="D20" s="7" cm="1">
        <f t="array" ref="D20">AVERAGE(IF(((ROW($F$16:$R$27)-ROW($F$16)+1)+(COLUMN($F$16:$R$27)-COLUMN($F$16)+1)) = ROW()-ROW($D$2)+2, $F$16:$R$27))</f>
        <v>0.50833670054933167</v>
      </c>
      <c r="F20" s="10" cm="1">
        <f t="array" ref="F20">$T$31 * INDEX($T$2:$AE$13, ROW()-ROW($F$16)+1, 1) * INDEX($T$16:$AF$28, COLUMN()-COLUMN($F$16)+1, 1)</f>
        <v>0.51304296458487086</v>
      </c>
      <c r="G20" s="10" cm="1">
        <f t="array" ref="G20">$T$31 * INDEX($T$2:$AE$13, ROW()-ROW($F$16)+1, 1) * INDEX($T$16:$AF$28, COLUMN()-COLUMN($F$16)+1, 1)</f>
        <v>0.24458405613250167</v>
      </c>
      <c r="H20" s="10" cm="1">
        <f t="array" ref="H20">$T$31 * INDEX($T$2:$AE$13, ROW()-ROW($F$16)+1, 1) * INDEX($T$16:$AF$28, COLUMN()-COLUMN($F$16)+1, 1)</f>
        <v>-9.7815280567049596E-3</v>
      </c>
      <c r="I20" s="10" cm="1">
        <f t="array" ref="I20">$T$31 * INDEX($T$2:$AE$13, ROW()-ROW($F$16)+1, 1) * INDEX($T$16:$AF$28, COLUMN()-COLUMN($F$16)+1, 1)</f>
        <v>-0.18173040013867744</v>
      </c>
      <c r="J20" s="10" cm="1">
        <f t="array" ref="J20">$T$31 * INDEX($T$2:$AE$13, ROW()-ROW($F$16)+1, 1) * INDEX($T$16:$AF$28, COLUMN()-COLUMN($F$16)+1, 1)</f>
        <v>-0.14317117463117471</v>
      </c>
      <c r="K20" s="10" cm="1">
        <f t="array" ref="K20">$T$31 * INDEX($T$2:$AE$13, ROW()-ROW($F$16)+1, 1) * INDEX($T$16:$AF$28, COLUMN()-COLUMN($F$16)+1, 1)</f>
        <v>-2.7354447648921025E-2</v>
      </c>
      <c r="L20" s="10" cm="1">
        <f t="array" ref="L20">$T$31 * INDEX($T$2:$AE$13, ROW()-ROW($F$16)+1, 1) * INDEX($T$16:$AF$28, COLUMN()-COLUMN($F$16)+1, 1)</f>
        <v>-1.2671535242748286E-2</v>
      </c>
      <c r="M20" s="10" cm="1">
        <f t="array" ref="M20">$T$31 * INDEX($T$2:$AE$13, ROW()-ROW($F$16)+1, 1) * INDEX($T$16:$AF$28, COLUMN()-COLUMN($F$16)+1, 1)</f>
        <v>3.2320367155306375E-2</v>
      </c>
      <c r="N20" s="10" cm="1">
        <f t="array" ref="N20">$T$31 * INDEX($T$2:$AE$13, ROW()-ROW($F$16)+1, 1) * INDEX($T$16:$AF$28, COLUMN()-COLUMN($F$16)+1, 1)</f>
        <v>0.1506898694288005</v>
      </c>
      <c r="O20" s="10" cm="1">
        <f t="array" ref="O20">$T$31 * INDEX($T$2:$AE$13, ROW()-ROW($F$16)+1, 1) * INDEX($T$16:$AF$28, COLUMN()-COLUMN($F$16)+1, 1)</f>
        <v>0.31519031838466022</v>
      </c>
      <c r="P20" s="10" cm="1">
        <f t="array" ref="P20">$T$31 * INDEX($T$2:$AE$13, ROW()-ROW($F$16)+1, 1) * INDEX($T$16:$AF$28, COLUMN()-COLUMN($F$16)+1, 1)</f>
        <v>0.43673305490741904</v>
      </c>
      <c r="Q20" s="10" cm="1">
        <f t="array" ref="Q20">$T$31 * INDEX($T$2:$AE$13, ROW()-ROW($F$16)+1, 1) * INDEX($T$16:$AF$28, COLUMN()-COLUMN($F$16)+1, 1)</f>
        <v>0.43431813441054484</v>
      </c>
      <c r="R20" s="10" cm="1">
        <f t="array" ref="R20">$T$31 * INDEX($T$2:$AE$13, ROW()-ROW($F$16)+1, 1) * INDEX($T$16:$AF$28, COLUMN()-COLUMN($F$16)+1, 1)</f>
        <v>0.3734292085852367</v>
      </c>
      <c r="T20" s="12">
        <v>-0.14179692786900855</v>
      </c>
      <c r="U20" s="12">
        <v>-7.7759215928740341E-2</v>
      </c>
      <c r="V20" s="12">
        <v>9.810992774778822E-3</v>
      </c>
      <c r="W20" s="12">
        <v>0.41703988391219149</v>
      </c>
      <c r="X20" s="12">
        <v>-0.39048278393388675</v>
      </c>
      <c r="Y20" s="12">
        <v>0.31878337070682095</v>
      </c>
      <c r="Z20" s="12">
        <v>0.18360310047302866</v>
      </c>
      <c r="AA20" s="12">
        <v>-0.20239336691410256</v>
      </c>
      <c r="AB20" s="12">
        <v>0.23272941958106519</v>
      </c>
      <c r="AC20" s="12">
        <v>0.51583745363281996</v>
      </c>
      <c r="AD20" s="12">
        <v>0.23244704346661127</v>
      </c>
      <c r="AE20" s="12">
        <v>-0.15037886303270781</v>
      </c>
      <c r="AF20" s="12">
        <v>0.27232169946212414</v>
      </c>
      <c r="AJ20" s="1" vm="39">
        <v>45862</v>
      </c>
      <c r="AK20" s="8">
        <f t="shared" si="2"/>
        <v>1.5623072024828843</v>
      </c>
    </row>
    <row r="21" spans="1:37" x14ac:dyDescent="0.25">
      <c r="A21" vm="20">
        <v>213.88</v>
      </c>
      <c r="B21" s="34">
        <f t="shared" si="0"/>
        <v>212.18861285780702</v>
      </c>
      <c r="C21" s="8">
        <f t="shared" si="1"/>
        <v>1.0440142042786049</v>
      </c>
      <c r="D21" s="7" cm="1">
        <f t="array" ref="D21">AVERAGE(IF(((ROW($F$16:$R$27)-ROW($F$16)+1)+(COLUMN($F$16:$R$27)-COLUMN($F$16)+1)) = ROW()-ROW($D$2)+2, $F$16:$R$27))</f>
        <v>0.50544548102013864</v>
      </c>
      <c r="F21" s="10" cm="1">
        <f t="array" ref="F21">$T$31 * INDEX($T$2:$AE$13, ROW()-ROW($F$16)+1, 1) * INDEX($T$16:$AF$28, COLUMN()-COLUMN($F$16)+1, 1)</f>
        <v>0.4897842540125748</v>
      </c>
      <c r="G21" s="10" cm="1">
        <f t="array" ref="G21">$T$31 * INDEX($T$2:$AE$13, ROW()-ROW($F$16)+1, 1) * INDEX($T$16:$AF$28, COLUMN()-COLUMN($F$16)+1, 1)</f>
        <v>0.23349588191538301</v>
      </c>
      <c r="H21" s="10" cm="1">
        <f t="array" ref="H21">$T$31 * INDEX($T$2:$AE$13, ROW()-ROW($F$16)+1, 1) * INDEX($T$16:$AF$28, COLUMN()-COLUMN($F$16)+1, 1)</f>
        <v>-9.3380842406304496E-3</v>
      </c>
      <c r="I21" s="10" cm="1">
        <f t="array" ref="I21">$T$31 * INDEX($T$2:$AE$13, ROW()-ROW($F$16)+1, 1) * INDEX($T$16:$AF$28, COLUMN()-COLUMN($F$16)+1, 1)</f>
        <v>-0.17349168511715252</v>
      </c>
      <c r="J21" s="10" cm="1">
        <f t="array" ref="J21">$T$31 * INDEX($T$2:$AE$13, ROW()-ROW($F$16)+1, 1) * INDEX($T$16:$AF$28, COLUMN()-COLUMN($F$16)+1, 1)</f>
        <v>-0.13668053516643394</v>
      </c>
      <c r="K21" s="10" cm="1">
        <f t="array" ref="K21">$T$31 * INDEX($T$2:$AE$13, ROW()-ROW($F$16)+1, 1) * INDEX($T$16:$AF$28, COLUMN()-COLUMN($F$16)+1, 1)</f>
        <v>-2.6114338682128965E-2</v>
      </c>
      <c r="L21" s="10" cm="1">
        <f t="array" ref="L21">$T$31 * INDEX($T$2:$AE$13, ROW()-ROW($F$16)+1, 1) * INDEX($T$16:$AF$28, COLUMN()-COLUMN($F$16)+1, 1)</f>
        <v>-1.2097073470416591E-2</v>
      </c>
      <c r="M21" s="10" cm="1">
        <f t="array" ref="M21">$T$31 * INDEX($T$2:$AE$13, ROW()-ROW($F$16)+1, 1) * INDEX($T$16:$AF$28, COLUMN()-COLUMN($F$16)+1, 1)</f>
        <v>3.0855129120390765E-2</v>
      </c>
      <c r="N21" s="10" cm="1">
        <f t="array" ref="N21">$T$31 * INDEX($T$2:$AE$13, ROW()-ROW($F$16)+1, 1) * INDEX($T$16:$AF$28, COLUMN()-COLUMN($F$16)+1, 1)</f>
        <v>0.1438583712870074</v>
      </c>
      <c r="O21" s="10" cm="1">
        <f t="array" ref="O21">$T$31 * INDEX($T$2:$AE$13, ROW()-ROW($F$16)+1, 1) * INDEX($T$16:$AF$28, COLUMN()-COLUMN($F$16)+1, 1)</f>
        <v>0.30090122196087338</v>
      </c>
      <c r="P21" s="10" cm="1">
        <f t="array" ref="P21">$T$31 * INDEX($T$2:$AE$13, ROW()-ROW($F$16)+1, 1) * INDEX($T$16:$AF$28, COLUMN()-COLUMN($F$16)+1, 1)</f>
        <v>0.4169338403725007</v>
      </c>
      <c r="Q21" s="10" cm="1">
        <f t="array" ref="Q21">$T$31 * INDEX($T$2:$AE$13, ROW()-ROW($F$16)+1, 1) * INDEX($T$16:$AF$28, COLUMN()-COLUMN($F$16)+1, 1)</f>
        <v>0.41462839986223421</v>
      </c>
      <c r="R21" s="10" cm="1">
        <f t="array" ref="R21">$T$31 * INDEX($T$2:$AE$13, ROW()-ROW($F$16)+1, 1) * INDEX($T$16:$AF$28, COLUMN()-COLUMN($F$16)+1, 1)</f>
        <v>0.35649986254351973</v>
      </c>
      <c r="T21" s="12">
        <v>-2.7091882497735992E-2</v>
      </c>
      <c r="U21" s="12">
        <v>-0.10120115710160159</v>
      </c>
      <c r="V21" s="12">
        <v>0.38584369722385348</v>
      </c>
      <c r="W21" s="12">
        <v>5.2647031950267265E-2</v>
      </c>
      <c r="X21" s="12">
        <v>-0.4212802338083097</v>
      </c>
      <c r="Y21" s="12">
        <v>0.397684662809345</v>
      </c>
      <c r="Z21" s="12">
        <v>4.1909363614886175E-2</v>
      </c>
      <c r="AA21" s="12">
        <v>0.13975641615227943</v>
      </c>
      <c r="AB21" s="12">
        <v>0.15004398363327576</v>
      </c>
      <c r="AC21" s="12">
        <v>-0.45458009510511893</v>
      </c>
      <c r="AD21" s="12">
        <v>-0.4621800341467458</v>
      </c>
      <c r="AE21" s="12">
        <v>-0.16815713304278571</v>
      </c>
      <c r="AF21" s="12">
        <v>-9.7033214676193344E-2</v>
      </c>
      <c r="AJ21" s="1" vm="40">
        <v>45863</v>
      </c>
      <c r="AK21" s="8">
        <f t="shared" si="2"/>
        <v>1.6913871421929798</v>
      </c>
    </row>
    <row r="22" spans="1:37" x14ac:dyDescent="0.25">
      <c r="A22" s="2">
        <v>214.05</v>
      </c>
      <c r="B22" s="34">
        <f t="shared" si="0"/>
        <v>211.82961166118781</v>
      </c>
      <c r="C22" s="8">
        <f t="shared" si="1"/>
        <v>1.0981453258119274</v>
      </c>
      <c r="D22" s="7" cm="1">
        <f t="array" ref="D22">AVERAGE(IF(((ROW($F$16:$R$27)-ROW($F$16)+1)+(COLUMN($F$16:$R$27)-COLUMN($F$16)+1)) = ROW()-ROW($D$2)+2, $F$16:$R$27))</f>
        <v>0.39113290805072887</v>
      </c>
      <c r="F22" s="10" cm="1">
        <f t="array" ref="F22">$T$31 * INDEX($T$2:$AE$13, ROW()-ROW($F$16)+1, 1) * INDEX($T$16:$AF$28, COLUMN()-COLUMN($F$16)+1, 1)</f>
        <v>0.81398151265011254</v>
      </c>
      <c r="G22" s="10" cm="1">
        <f t="array" ref="G22">$T$31 * INDEX($T$2:$AE$13, ROW()-ROW($F$16)+1, 1) * INDEX($T$16:$AF$28, COLUMN()-COLUMN($F$16)+1, 1)</f>
        <v>0.38805112578032341</v>
      </c>
      <c r="H22" s="10" cm="1">
        <f t="array" ref="H22">$T$31 * INDEX($T$2:$AE$13, ROW()-ROW($F$16)+1, 1) * INDEX($T$16:$AF$28, COLUMN()-COLUMN($F$16)+1, 1)</f>
        <v>-1.551913495211588E-2</v>
      </c>
      <c r="I22" s="10" cm="1">
        <f t="array" ref="I22">$T$31 * INDEX($T$2:$AE$13, ROW()-ROW($F$16)+1, 1) * INDEX($T$16:$AF$28, COLUMN()-COLUMN($F$16)+1, 1)</f>
        <v>-0.28832904105620993</v>
      </c>
      <c r="J22" s="10" cm="1">
        <f t="array" ref="J22">$T$31 * INDEX($T$2:$AE$13, ROW()-ROW($F$16)+1, 1) * INDEX($T$16:$AF$28, COLUMN()-COLUMN($F$16)+1, 1)</f>
        <v>-0.22715190995450912</v>
      </c>
      <c r="K22" s="10" cm="1">
        <f t="array" ref="K22">$T$31 * INDEX($T$2:$AE$13, ROW()-ROW($F$16)+1, 1) * INDEX($T$16:$AF$28, COLUMN()-COLUMN($F$16)+1, 1)</f>
        <v>-4.3399902565652793E-2</v>
      </c>
      <c r="L22" s="10" cm="1">
        <f t="array" ref="L22">$T$31 * INDEX($T$2:$AE$13, ROW()-ROW($F$16)+1, 1) * INDEX($T$16:$AF$28, COLUMN()-COLUMN($F$16)+1, 1)</f>
        <v>-2.0104350193823166E-2</v>
      </c>
      <c r="M22" s="10" cm="1">
        <f t="array" ref="M22">$T$31 * INDEX($T$2:$AE$13, ROW()-ROW($F$16)+1, 1) * INDEX($T$16:$AF$28, COLUMN()-COLUMN($F$16)+1, 1)</f>
        <v>5.1278709898635068E-2</v>
      </c>
      <c r="N22" s="10" cm="1">
        <f t="array" ref="N22">$T$31 * INDEX($T$2:$AE$13, ROW()-ROW($F$16)+1, 1) * INDEX($T$16:$AF$28, COLUMN()-COLUMN($F$16)+1, 1)</f>
        <v>0.23908088859176232</v>
      </c>
      <c r="O22" s="10" cm="1">
        <f t="array" ref="O22">$T$31 * INDEX($T$2:$AE$13, ROW()-ROW($F$16)+1, 1) * INDEX($T$16:$AF$28, COLUMN()-COLUMN($F$16)+1, 1)</f>
        <v>0.50007330738666556</v>
      </c>
      <c r="P22" s="10" cm="1">
        <f t="array" ref="P22">$T$31 * INDEX($T$2:$AE$13, ROW()-ROW($F$16)+1, 1) * INDEX($T$16:$AF$28, COLUMN()-COLUMN($F$16)+1, 1)</f>
        <v>0.69291006250420517</v>
      </c>
      <c r="Q22" s="10" cm="1">
        <f t="array" ref="Q22">$T$31 * INDEX($T$2:$AE$13, ROW()-ROW($F$16)+1, 1) * INDEX($T$16:$AF$28, COLUMN()-COLUMN($F$16)+1, 1)</f>
        <v>0.68907860827002432</v>
      </c>
      <c r="R22" s="10" cm="1">
        <f t="array" ref="R22">$T$31 * INDEX($T$2:$AE$13, ROW()-ROW($F$16)+1, 1) * INDEX($T$16:$AF$28, COLUMN()-COLUMN($F$16)+1, 1)</f>
        <v>0.592473716734228</v>
      </c>
      <c r="T22" s="12">
        <v>-1.2549905897149348E-2</v>
      </c>
      <c r="U22" s="12">
        <v>-0.26495933187004422</v>
      </c>
      <c r="V22" s="12">
        <v>0.36365074567661615</v>
      </c>
      <c r="W22" s="12">
        <v>-0.29245763070744935</v>
      </c>
      <c r="X22" s="12">
        <v>-0.16598222250278077</v>
      </c>
      <c r="Y22" s="12">
        <v>0.25058821098738754</v>
      </c>
      <c r="Z22" s="12">
        <v>-0.23479105394972571</v>
      </c>
      <c r="AA22" s="12">
        <v>-0.2882953217960727</v>
      </c>
      <c r="AB22" s="12">
        <v>-0.34762388540807687</v>
      </c>
      <c r="AC22" s="12">
        <v>-9.9897842397068462E-2</v>
      </c>
      <c r="AD22" s="12">
        <v>0.38625346087917334</v>
      </c>
      <c r="AE22" s="12">
        <v>0.42316227608462054</v>
      </c>
      <c r="AF22" s="12">
        <v>0.15556396724680666</v>
      </c>
      <c r="AJ22" s="1">
        <v>45866</v>
      </c>
      <c r="AK22" s="8">
        <f t="shared" si="2"/>
        <v>2.2203883388121994</v>
      </c>
    </row>
    <row r="23" spans="1:37" x14ac:dyDescent="0.25">
      <c r="A23" s="2">
        <v>211.27</v>
      </c>
      <c r="B23" s="34">
        <f t="shared" si="0"/>
        <v>211.20679252359827</v>
      </c>
      <c r="C23" s="8">
        <f t="shared" si="1"/>
        <v>0.21294227956120801</v>
      </c>
      <c r="D23" s="7" cm="1">
        <f t="array" ref="D23">AVERAGE(IF(((ROW($F$16:$R$27)-ROW($F$16)+1)+(COLUMN($F$16:$R$27)-COLUMN($F$16)+1)) = ROW()-ROW($D$2)+2, $F$16:$R$27))</f>
        <v>0.19281585846169647</v>
      </c>
      <c r="F23" s="10" cm="1">
        <f t="array" ref="F23">$T$31 * INDEX($T$2:$AE$13, ROW()-ROW($F$16)+1, 1) * INDEX($T$16:$AF$28, COLUMN()-COLUMN($F$16)+1, 1)</f>
        <v>1.1139336411526692</v>
      </c>
      <c r="G23" s="10" cm="1">
        <f t="array" ref="G23">$T$31 * INDEX($T$2:$AE$13, ROW()-ROW($F$16)+1, 1) * INDEX($T$16:$AF$28, COLUMN()-COLUMN($F$16)+1, 1)</f>
        <v>0.53104793754655588</v>
      </c>
      <c r="H23" s="10" cm="1">
        <f t="array" ref="H23">$T$31 * INDEX($T$2:$AE$13, ROW()-ROW($F$16)+1, 1) * INDEX($T$16:$AF$28, COLUMN()-COLUMN($F$16)+1, 1)</f>
        <v>-2.1237935058828518E-2</v>
      </c>
      <c r="I23" s="10" cm="1">
        <f t="array" ref="I23">$T$31 * INDEX($T$2:$AE$13, ROW()-ROW($F$16)+1, 1) * INDEX($T$16:$AF$28, COLUMN()-COLUMN($F$16)+1, 1)</f>
        <v>-0.39457827181863692</v>
      </c>
      <c r="J23" s="10" cm="1">
        <f t="array" ref="J23">$T$31 * INDEX($T$2:$AE$13, ROW()-ROW($F$16)+1, 1) * INDEX($T$16:$AF$28, COLUMN()-COLUMN($F$16)+1, 1)</f>
        <v>-0.31085737233343613</v>
      </c>
      <c r="K23" s="10" cm="1">
        <f t="array" ref="K23">$T$31 * INDEX($T$2:$AE$13, ROW()-ROW($F$16)+1, 1) * INDEX($T$16:$AF$28, COLUMN()-COLUMN($F$16)+1, 1)</f>
        <v>-5.9392763520182627E-2</v>
      </c>
      <c r="L23" s="10" cm="1">
        <f t="array" ref="L23">$T$31 * INDEX($T$2:$AE$13, ROW()-ROW($F$16)+1, 1) * INDEX($T$16:$AF$28, COLUMN()-COLUMN($F$16)+1, 1)</f>
        <v>-2.7512801785266338E-2</v>
      </c>
      <c r="M23" s="10" cm="1">
        <f t="array" ref="M23">$T$31 * INDEX($T$2:$AE$13, ROW()-ROW($F$16)+1, 1) * INDEX($T$16:$AF$28, COLUMN()-COLUMN($F$16)+1, 1)</f>
        <v>7.0174910785168285E-2</v>
      </c>
      <c r="N23" s="10" cm="1">
        <f t="array" ref="N23">$T$31 * INDEX($T$2:$AE$13, ROW()-ROW($F$16)+1, 1) * INDEX($T$16:$AF$28, COLUMN()-COLUMN($F$16)+1, 1)</f>
        <v>0.32718217873519984</v>
      </c>
      <c r="O23" s="10" cm="1">
        <f t="array" ref="O23">$T$31 * INDEX($T$2:$AE$13, ROW()-ROW($F$16)+1, 1) * INDEX($T$16:$AF$28, COLUMN()-COLUMN($F$16)+1, 1)</f>
        <v>0.68435028496762906</v>
      </c>
      <c r="P23" s="10" cm="1">
        <f t="array" ref="P23">$T$31 * INDEX($T$2:$AE$13, ROW()-ROW($F$16)+1, 1) * INDEX($T$16:$AF$28, COLUMN()-COLUMN($F$16)+1, 1)</f>
        <v>0.94824737039010942</v>
      </c>
      <c r="Q23" s="10" cm="1">
        <f t="array" ref="Q23">$T$31 * INDEX($T$2:$AE$13, ROW()-ROW($F$16)+1, 1) * INDEX($T$16:$AF$28, COLUMN()-COLUMN($F$16)+1, 1)</f>
        <v>0.94300402554792084</v>
      </c>
      <c r="R23" s="10" cm="1">
        <f t="array" ref="R23">$T$31 * INDEX($T$2:$AE$13, ROW()-ROW($F$16)+1, 1) * INDEX($T$16:$AF$28, COLUMN()-COLUMN($F$16)+1, 1)</f>
        <v>0.81080023847261806</v>
      </c>
      <c r="T23" s="12">
        <v>3.2010135992995792E-2</v>
      </c>
      <c r="U23" s="12">
        <v>-0.40846087939820053</v>
      </c>
      <c r="V23" s="12">
        <v>0.17178453315663256</v>
      </c>
      <c r="W23" s="12">
        <v>-0.16107408547407776</v>
      </c>
      <c r="X23" s="12">
        <v>0.27310175720756102</v>
      </c>
      <c r="Y23" s="12">
        <v>0.19326456257218452</v>
      </c>
      <c r="Z23" s="12">
        <v>-0.43600908616665224</v>
      </c>
      <c r="AA23" s="12">
        <v>6.2538272281000534E-2</v>
      </c>
      <c r="AB23" s="12">
        <v>0.19811683735013647</v>
      </c>
      <c r="AC23" s="12">
        <v>0.48692486099628712</v>
      </c>
      <c r="AD23" s="12">
        <v>-0.17268113066439497</v>
      </c>
      <c r="AE23" s="12">
        <v>-0.14591906042049829</v>
      </c>
      <c r="AF23" s="12">
        <v>-0.37851328657861016</v>
      </c>
      <c r="AJ23" s="1">
        <v>45867</v>
      </c>
      <c r="AK23" s="8">
        <f t="shared" si="2"/>
        <v>6.3207476401743179E-2</v>
      </c>
    </row>
    <row r="24" spans="1:37" x14ac:dyDescent="0.25">
      <c r="A24" s="2">
        <v>209.05</v>
      </c>
      <c r="B24" s="34">
        <f t="shared" si="0"/>
        <v>210.59538350968592</v>
      </c>
      <c r="C24" s="8">
        <f t="shared" si="1"/>
        <v>-0.49394648399152402</v>
      </c>
      <c r="D24" s="7" cm="1">
        <f t="array" ref="D24">AVERAGE(IF(((ROW($F$16:$R$27)-ROW($F$16)+1)+(COLUMN($F$16:$R$27)-COLUMN($F$16)+1)) = ROW()-ROW($D$2)+2, $F$16:$R$27))</f>
        <v>-1.8679982362733022E-3</v>
      </c>
      <c r="F24" s="10" cm="1">
        <f t="array" ref="F24">$T$31 * INDEX($T$2:$AE$13, ROW()-ROW($F$16)+1, 1) * INDEX($T$16:$AF$28, COLUMN()-COLUMN($F$16)+1, 1)</f>
        <v>1.164930623024983</v>
      </c>
      <c r="G24" s="10" cm="1">
        <f t="array" ref="G24">$T$31 * INDEX($T$2:$AE$13, ROW()-ROW($F$16)+1, 1) * INDEX($T$16:$AF$28, COLUMN()-COLUMN($F$16)+1, 1)</f>
        <v>0.55535983642804376</v>
      </c>
      <c r="H24" s="10" cm="1">
        <f t="array" ref="H24">$T$31 * INDEX($T$2:$AE$13, ROW()-ROW($F$16)+1, 1) * INDEX($T$16:$AF$28, COLUMN()-COLUMN($F$16)+1, 1)</f>
        <v>-2.2210228693914105E-2</v>
      </c>
      <c r="I24" s="10" cm="1">
        <f t="array" ref="I24">$T$31 * INDEX($T$2:$AE$13, ROW()-ROW($F$16)+1, 1) * INDEX($T$16:$AF$28, COLUMN()-COLUMN($F$16)+1, 1)</f>
        <v>-0.41264245466737631</v>
      </c>
      <c r="J24" s="10" cm="1">
        <f t="array" ref="J24">$T$31 * INDEX($T$2:$AE$13, ROW()-ROW($F$16)+1, 1) * INDEX($T$16:$AF$28, COLUMN()-COLUMN($F$16)+1, 1)</f>
        <v>-0.32508872974657543</v>
      </c>
      <c r="K24" s="10" cm="1">
        <f t="array" ref="K24">$T$31 * INDEX($T$2:$AE$13, ROW()-ROW($F$16)+1, 1) * INDEX($T$16:$AF$28, COLUMN()-COLUMN($F$16)+1, 1)</f>
        <v>-6.2111822872274007E-2</v>
      </c>
      <c r="L24" s="10" cm="1">
        <f t="array" ref="L24">$T$31 * INDEX($T$2:$AE$13, ROW()-ROW($F$16)+1, 1) * INDEX($T$16:$AF$28, COLUMN()-COLUMN($F$16)+1, 1)</f>
        <v>-2.8772365014228456E-2</v>
      </c>
      <c r="M24" s="10" cm="1">
        <f t="array" ref="M24">$T$31 * INDEX($T$2:$AE$13, ROW()-ROW($F$16)+1, 1) * INDEX($T$16:$AF$28, COLUMN()-COLUMN($F$16)+1, 1)</f>
        <v>7.3387587484203348E-2</v>
      </c>
      <c r="N24" s="10" cm="1">
        <f t="array" ref="N24">$T$31 * INDEX($T$2:$AE$13, ROW()-ROW($F$16)+1, 1) * INDEX($T$16:$AF$28, COLUMN()-COLUMN($F$16)+1, 1)</f>
        <v>0.34216090190280035</v>
      </c>
      <c r="O24" s="10" cm="1">
        <f t="array" ref="O24">$T$31 * INDEX($T$2:$AE$13, ROW()-ROW($F$16)+1, 1) * INDEX($T$16:$AF$28, COLUMN()-COLUMN($F$16)+1, 1)</f>
        <v>0.71568051666858878</v>
      </c>
      <c r="P24" s="10" cm="1">
        <f t="array" ref="P24">$T$31 * INDEX($T$2:$AE$13, ROW()-ROW($F$16)+1, 1) * INDEX($T$16:$AF$28, COLUMN()-COLUMN($F$16)+1, 1)</f>
        <v>0.99165907120580088</v>
      </c>
      <c r="Q24" s="10" cm="1">
        <f t="array" ref="Q24">$T$31 * INDEX($T$2:$AE$13, ROW()-ROW($F$16)+1, 1) * INDEX($T$16:$AF$28, COLUMN()-COLUMN($F$16)+1, 1)</f>
        <v>0.98617568086001239</v>
      </c>
      <c r="R24" s="10" cm="1">
        <f t="array" ref="R24">$T$31 * INDEX($T$2:$AE$13, ROW()-ROW($F$16)+1, 1) * INDEX($T$16:$AF$28, COLUMN()-COLUMN($F$16)+1, 1)</f>
        <v>0.84791947388835576</v>
      </c>
      <c r="T24" s="12">
        <v>0.14924345351660837</v>
      </c>
      <c r="U24" s="12">
        <v>-0.45331820270605444</v>
      </c>
      <c r="V24" s="12">
        <v>7.2831012591206473E-2</v>
      </c>
      <c r="W24" s="12">
        <v>0.18689793515879063</v>
      </c>
      <c r="X24" s="12">
        <v>0.13452048083519663</v>
      </c>
      <c r="Y24" s="12">
        <v>-0.12745313589291532</v>
      </c>
      <c r="Z24" s="12">
        <v>-0.12827684573259371</v>
      </c>
      <c r="AA24" s="12">
        <v>0.53209306590370764</v>
      </c>
      <c r="AB24" s="12">
        <v>8.2327420716932026E-2</v>
      </c>
      <c r="AC24" s="12">
        <v>-0.22189117275606687</v>
      </c>
      <c r="AD24" s="12">
        <v>0.33207506604319736</v>
      </c>
      <c r="AE24" s="12">
        <v>-0.23549360254009885</v>
      </c>
      <c r="AF24" s="12">
        <v>0.41991806283521393</v>
      </c>
      <c r="AJ24" s="1">
        <v>45868</v>
      </c>
      <c r="AK24" s="8">
        <f t="shared" si="2"/>
        <v>-1.5453835096859052</v>
      </c>
    </row>
    <row r="25" spans="1:37" x14ac:dyDescent="0.25">
      <c r="A25" s="2">
        <v>207.57</v>
      </c>
      <c r="B25" s="34">
        <f t="shared" si="0"/>
        <v>210.15407667323723</v>
      </c>
      <c r="C25" s="8">
        <f t="shared" si="1"/>
        <v>-0.96520565969335148</v>
      </c>
      <c r="D25" s="7" cm="1">
        <f t="array" ref="D25">AVERAGE(IF(((ROW($F$16:$R$27)-ROW($F$16)+1)+(COLUMN($F$16:$R$27)-COLUMN($F$16)+1)) = ROW()-ROW($D$2)+2, $F$16:$R$27))</f>
        <v>-0.14238819822032237</v>
      </c>
      <c r="F25" s="10" cm="1">
        <f t="array" ref="F25">$T$31 * INDEX($T$2:$AE$13, ROW()-ROW($F$16)+1, 1) * INDEX($T$16:$AF$28, COLUMN()-COLUMN($F$16)+1, 1)</f>
        <v>0.76484829665845755</v>
      </c>
      <c r="G25" s="10" cm="1">
        <f t="array" ref="G25">$T$31 * INDEX($T$2:$AE$13, ROW()-ROW($F$16)+1, 1) * INDEX($T$16:$AF$28, COLUMN()-COLUMN($F$16)+1, 1)</f>
        <v>0.36462774394368325</v>
      </c>
      <c r="H25" s="10" cm="1">
        <f t="array" ref="H25">$T$31 * INDEX($T$2:$AE$13, ROW()-ROW($F$16)+1, 1) * INDEX($T$16:$AF$28, COLUMN()-COLUMN($F$16)+1, 1)</f>
        <v>-1.4582375335643223E-2</v>
      </c>
      <c r="I25" s="10" cm="1">
        <f t="array" ref="I25">$T$31 * INDEX($T$2:$AE$13, ROW()-ROW($F$16)+1, 1) * INDEX($T$16:$AF$28, COLUMN()-COLUMN($F$16)+1, 1)</f>
        <v>-0.2709250425246475</v>
      </c>
      <c r="J25" s="10" cm="1">
        <f t="array" ref="J25">$T$31 * INDEX($T$2:$AE$13, ROW()-ROW($F$16)+1, 1) * INDEX($T$16:$AF$28, COLUMN()-COLUMN($F$16)+1, 1)</f>
        <v>-0.21344066015182564</v>
      </c>
      <c r="K25" s="10" cm="1">
        <f t="array" ref="K25">$T$31 * INDEX($T$2:$AE$13, ROW()-ROW($F$16)+1, 1) * INDEX($T$16:$AF$28, COLUMN()-COLUMN($F$16)+1, 1)</f>
        <v>-4.0780215565843013E-2</v>
      </c>
      <c r="L25" s="10" cm="1">
        <f t="array" ref="L25">$T$31 * INDEX($T$2:$AE$13, ROW()-ROW($F$16)+1, 1) * INDEX($T$16:$AF$28, COLUMN()-COLUMN($F$16)+1, 1)</f>
        <v>-1.8890819708064353E-2</v>
      </c>
      <c r="M25" s="10" cm="1">
        <f t="array" ref="M25">$T$31 * INDEX($T$2:$AE$13, ROW()-ROW($F$16)+1, 1) * INDEX($T$16:$AF$28, COLUMN()-COLUMN($F$16)+1, 1)</f>
        <v>4.8183445583576789E-2</v>
      </c>
      <c r="N25" s="10" cm="1">
        <f t="array" ref="N25">$T$31 * INDEX($T$2:$AE$13, ROW()-ROW($F$16)+1, 1) * INDEX($T$16:$AF$28, COLUMN()-COLUMN($F$16)+1, 1)</f>
        <v>0.22464958670578791</v>
      </c>
      <c r="O25" s="10" cm="1">
        <f t="array" ref="O25">$T$31 * INDEX($T$2:$AE$13, ROW()-ROW($F$16)+1, 1) * INDEX($T$16:$AF$28, COLUMN()-COLUMN($F$16)+1, 1)</f>
        <v>0.46988808887538008</v>
      </c>
      <c r="P25" s="10" cm="1">
        <f t="array" ref="P25">$T$31 * INDEX($T$2:$AE$13, ROW()-ROW($F$16)+1, 1) * INDEX($T$16:$AF$28, COLUMN()-COLUMN($F$16)+1, 1)</f>
        <v>0.6510849113985383</v>
      </c>
      <c r="Q25" s="10" cm="1">
        <f t="array" ref="Q25">$T$31 * INDEX($T$2:$AE$13, ROW()-ROW($F$16)+1, 1) * INDEX($T$16:$AF$28, COLUMN()-COLUMN($F$16)+1, 1)</f>
        <v>0.64748472982291849</v>
      </c>
      <c r="R25" s="10" cm="1">
        <f t="array" ref="R25">$T$31 * INDEX($T$2:$AE$13, ROW()-ROW($F$16)+1, 1) * INDEX($T$16:$AF$28, COLUMN()-COLUMN($F$16)+1, 1)</f>
        <v>0.55671106286398664</v>
      </c>
      <c r="T25" s="12">
        <v>0.31216492395298023</v>
      </c>
      <c r="U25" s="12">
        <v>-0.39217169302302679</v>
      </c>
      <c r="V25" s="12">
        <v>9.5616795114647046E-2</v>
      </c>
      <c r="W25" s="12">
        <v>8.4527675197347302E-2</v>
      </c>
      <c r="X25" s="12">
        <v>-0.1919635001518287</v>
      </c>
      <c r="Y25" s="12">
        <v>-0.30140596360814531</v>
      </c>
      <c r="Z25" s="12">
        <v>0.4450353777824646</v>
      </c>
      <c r="AA25" s="12">
        <v>0.18174928446623642</v>
      </c>
      <c r="AB25" s="12">
        <v>-3.7565849961089151E-2</v>
      </c>
      <c r="AC25" s="12">
        <v>0.23874438064384926</v>
      </c>
      <c r="AD25" s="12">
        <v>-0.23570299922822852</v>
      </c>
      <c r="AE25" s="12">
        <v>0.49660907332146731</v>
      </c>
      <c r="AF25" s="12">
        <v>-0.11443577224305523</v>
      </c>
      <c r="AJ25" s="1">
        <v>45869</v>
      </c>
      <c r="AK25" s="8">
        <f t="shared" si="2"/>
        <v>-2.5840766732372344</v>
      </c>
    </row>
    <row r="26" spans="1:37" x14ac:dyDescent="0.25">
      <c r="B26" s="15">
        <f t="shared" si="0"/>
        <v>209.88815692190443</v>
      </c>
      <c r="C26" s="8"/>
      <c r="D26" s="15">
        <f>SUMPRODUCT($D$31:$D$42,D14:D25)</f>
        <v>-0.22706192985270404</v>
      </c>
      <c r="F26" s="10" cm="1">
        <f t="array" ref="F26">$T$31 * INDEX($T$2:$AE$13, ROW()-ROW($F$16)+1, 1) * INDEX($T$16:$AF$28, COLUMN()-COLUMN($F$16)+1, 1)</f>
        <v>0.22238699121678476</v>
      </c>
      <c r="G26" s="10" cm="1">
        <f t="array" ref="G26">$T$31 * INDEX($T$2:$AE$13, ROW()-ROW($F$16)+1, 1) * INDEX($T$16:$AF$28, COLUMN()-COLUMN($F$16)+1, 1)</f>
        <v>0.10601902003844028</v>
      </c>
      <c r="H26" s="10" cm="1">
        <f t="array" ref="H26">$T$31 * INDEX($T$2:$AE$13, ROW()-ROW($F$16)+1, 1) * INDEX($T$16:$AF$28, COLUMN()-COLUMN($F$16)+1, 1)</f>
        <v>-4.2399657420374385E-3</v>
      </c>
      <c r="I26" s="10" cm="1">
        <f t="array" ref="I26">$T$31 * INDEX($T$2:$AE$13, ROW()-ROW($F$16)+1, 1) * INDEX($T$16:$AF$28, COLUMN()-COLUMN($F$16)+1, 1)</f>
        <v>-7.8774059268436211E-2</v>
      </c>
      <c r="J26" s="10" cm="1">
        <f t="array" ref="J26">$T$31 * INDEX($T$2:$AE$13, ROW()-ROW($F$16)+1, 1) * INDEX($T$16:$AF$28, COLUMN()-COLUMN($F$16)+1, 1)</f>
        <v>-6.2059922760977118E-2</v>
      </c>
      <c r="K26" s="10" cm="1">
        <f t="array" ref="K26">$T$31 * INDEX($T$2:$AE$13, ROW()-ROW($F$16)+1, 1) * INDEX($T$16:$AF$28, COLUMN()-COLUMN($F$16)+1, 1)</f>
        <v>-1.185723950812362E-2</v>
      </c>
      <c r="L26" s="10" cm="1">
        <f t="array" ref="L26">$T$31 * INDEX($T$2:$AE$13, ROW()-ROW($F$16)+1, 1) * INDEX($T$16:$AF$28, COLUMN()-COLUMN($F$16)+1, 1)</f>
        <v>-5.4926873405474258E-3</v>
      </c>
      <c r="M26" s="10" cm="1">
        <f t="array" ref="M26">$T$31 * INDEX($T$2:$AE$13, ROW()-ROW($F$16)+1, 1) * INDEX($T$16:$AF$28, COLUMN()-COLUMN($F$16)+1, 1)</f>
        <v>1.400979976892628E-2</v>
      </c>
      <c r="N26" s="10" cm="1">
        <f t="array" ref="N26">$T$31 * INDEX($T$2:$AE$13, ROW()-ROW($F$16)+1, 1) * INDEX($T$16:$AF$28, COLUMN()-COLUMN($F$16)+1, 1)</f>
        <v>6.5319025856317756E-2</v>
      </c>
      <c r="O26" s="10" cm="1">
        <f t="array" ref="O26">$T$31 * INDEX($T$2:$AE$13, ROW()-ROW($F$16)+1, 1) * INDEX($T$16:$AF$28, COLUMN()-COLUMN($F$16)+1, 1)</f>
        <v>0.13662447671013639</v>
      </c>
      <c r="P26" s="10" cm="1">
        <f t="array" ref="P26">$T$31 * INDEX($T$2:$AE$13, ROW()-ROW($F$16)+1, 1) * INDEX($T$16:$AF$28, COLUMN()-COLUMN($F$16)+1, 1)</f>
        <v>0.18930919386910125</v>
      </c>
      <c r="Q26" s="10" cm="1">
        <f t="array" ref="Q26">$T$31 * INDEX($T$2:$AE$13, ROW()-ROW($F$16)+1, 1) * INDEX($T$16:$AF$28, COLUMN()-COLUMN($F$16)+1, 1)</f>
        <v>0.18826240648402887</v>
      </c>
      <c r="R26" s="10" cm="1">
        <f t="array" ref="R26">$T$31 * INDEX($T$2:$AE$13, ROW()-ROW($F$16)+1, 1) * INDEX($T$16:$AF$28, COLUMN()-COLUMN($F$16)+1, 1)</f>
        <v>0.16186909062661542</v>
      </c>
      <c r="T26" s="12">
        <v>0.43254101703259135</v>
      </c>
      <c r="U26" s="12">
        <v>-0.24794688075681021</v>
      </c>
      <c r="V26" s="12">
        <v>-5.6788612236586225E-2</v>
      </c>
      <c r="W26" s="12">
        <v>-0.18709501994686484</v>
      </c>
      <c r="X26" s="12">
        <v>6.0090239246095953E-2</v>
      </c>
      <c r="Y26" s="12">
        <v>3.5307975537396792E-2</v>
      </c>
      <c r="Z26" s="12">
        <v>0.39039839232131301</v>
      </c>
      <c r="AA26" s="12">
        <v>-0.41782060369432344</v>
      </c>
      <c r="AB26" s="12">
        <v>0.1411922880088203</v>
      </c>
      <c r="AC26" s="12">
        <v>-0.20888491190301328</v>
      </c>
      <c r="AD26" s="12">
        <v>0.2965767676429153</v>
      </c>
      <c r="AE26" s="12">
        <v>-0.38968354538565392</v>
      </c>
      <c r="AF26" s="12">
        <v>-0.27924801715889269</v>
      </c>
    </row>
    <row r="27" spans="1:37" x14ac:dyDescent="0.25">
      <c r="B27" s="15">
        <f t="shared" si="0"/>
        <v>210.05897103097243</v>
      </c>
      <c r="C27" s="8"/>
      <c r="D27" s="15">
        <f t="shared" ref="D27:D29" si="3">SUMPRODUCT($D$31:$D$42,D15:D26)</f>
        <v>-0.17267158104349933</v>
      </c>
      <c r="F27" s="10" cm="1">
        <f t="array" ref="F27">$T$31 * INDEX($T$2:$AE$13, ROW()-ROW($F$16)+1, 1) * INDEX($T$16:$AF$28, COLUMN()-COLUMN($F$16)+1, 1)</f>
        <v>-0.19562278915892081</v>
      </c>
      <c r="G27" s="10" cm="1">
        <f t="array" ref="G27">$T$31 * INDEX($T$2:$AE$13, ROW()-ROW($F$16)+1, 1) * INDEX($T$16:$AF$28, COLUMN()-COLUMN($F$16)+1, 1)</f>
        <v>-9.3259665461267613E-2</v>
      </c>
      <c r="H27" s="10" cm="1">
        <f t="array" ref="H27">$T$31 * INDEX($T$2:$AE$13, ROW()-ROW($F$16)+1, 1) * INDEX($T$16:$AF$28, COLUMN()-COLUMN($F$16)+1, 1)</f>
        <v>3.7296872441027712E-3</v>
      </c>
      <c r="I27" s="10" cm="1">
        <f t="array" ref="I27">$T$31 * INDEX($T$2:$AE$13, ROW()-ROW($F$16)+1, 1) * INDEX($T$16:$AF$28, COLUMN()-COLUMN($F$16)+1, 1)</f>
        <v>6.929362685805586E-2</v>
      </c>
      <c r="J27" s="10" cm="1">
        <f t="array" ref="J27">$T$31 * INDEX($T$2:$AE$13, ROW()-ROW($F$16)+1, 1) * INDEX($T$16:$AF$28, COLUMN()-COLUMN($F$16)+1, 1)</f>
        <v>5.4591031242717941E-2</v>
      </c>
      <c r="K27" s="10" cm="1">
        <f t="array" ref="K27">$T$31 * INDEX($T$2:$AE$13, ROW()-ROW($F$16)+1, 1) * INDEX($T$16:$AF$28, COLUMN()-COLUMN($F$16)+1, 1)</f>
        <v>1.0430224590085755E-2</v>
      </c>
      <c r="L27" s="10" cm="1">
        <f t="array" ref="L27">$T$31 * INDEX($T$2:$AE$13, ROW()-ROW($F$16)+1, 1) * INDEX($T$16:$AF$28, COLUMN()-COLUMN($F$16)+1, 1)</f>
        <v>4.8316442057006644E-3</v>
      </c>
      <c r="M27" s="10" cm="1">
        <f t="array" ref="M27">$T$31 * INDEX($T$2:$AE$13, ROW()-ROW($F$16)+1, 1) * INDEX($T$16:$AF$28, COLUMN()-COLUMN($F$16)+1, 1)</f>
        <v>-1.2323724923656921E-2</v>
      </c>
      <c r="N27" s="10" cm="1">
        <f t="array" ref="N27">$T$31 * INDEX($T$2:$AE$13, ROW()-ROW($F$16)+1, 1) * INDEX($T$16:$AF$28, COLUMN()-COLUMN($F$16)+1, 1)</f>
        <v>-5.7457902340611947E-2</v>
      </c>
      <c r="O27" s="10" cm="1">
        <f t="array" ref="O27">$T$31 * INDEX($T$2:$AE$13, ROW()-ROW($F$16)+1, 1) * INDEX($T$16:$AF$28, COLUMN()-COLUMN($F$16)+1, 1)</f>
        <v>-0.12018176537746006</v>
      </c>
      <c r="P27" s="10" cm="1">
        <f t="array" ref="P27">$T$31 * INDEX($T$2:$AE$13, ROW()-ROW($F$16)+1, 1) * INDEX($T$16:$AF$28, COLUMN()-COLUMN($F$16)+1, 1)</f>
        <v>-0.16652589396292602</v>
      </c>
      <c r="Q27" s="10" cm="1">
        <f t="array" ref="Q27">$T$31 * INDEX($T$2:$AE$13, ROW()-ROW($F$16)+1, 1) * INDEX($T$16:$AF$28, COLUMN()-COLUMN($F$16)+1, 1)</f>
        <v>-0.16560508709916202</v>
      </c>
      <c r="R27" s="10" cm="1">
        <f t="array" ref="R27">$T$31 * INDEX($T$2:$AE$13, ROW()-ROW($F$16)+1, 1) * INDEX($T$16:$AF$28, COLUMN()-COLUMN($F$16)+1, 1)</f>
        <v>-0.14238819822032237</v>
      </c>
      <c r="T27" s="12">
        <v>0.43014927645780882</v>
      </c>
      <c r="U27" s="12">
        <v>-0.10142143666720684</v>
      </c>
      <c r="V27" s="12">
        <v>-0.33878054495438426</v>
      </c>
      <c r="W27" s="12">
        <v>-5.6534411723407139E-2</v>
      </c>
      <c r="X27" s="12">
        <v>6.2701038770863429E-2</v>
      </c>
      <c r="Y27" s="12">
        <v>0.25814402079528687</v>
      </c>
      <c r="Z27" s="12">
        <v>-9.5944934008578259E-2</v>
      </c>
      <c r="AA27" s="12">
        <v>-0.16441708736254554</v>
      </c>
      <c r="AB27" s="12">
        <v>-0.36573959435174092</v>
      </c>
      <c r="AC27" s="12">
        <v>9.7176759525315071E-2</v>
      </c>
      <c r="AD27" s="12">
        <v>-0.45066229475178304</v>
      </c>
      <c r="AE27" s="12">
        <v>-0.12954334823016597</v>
      </c>
      <c r="AF27" s="12">
        <v>0.46564146468571455</v>
      </c>
    </row>
    <row r="28" spans="1:37" x14ac:dyDescent="0.25">
      <c r="B28" s="15">
        <f t="shared" si="0"/>
        <v>210.35979615180617</v>
      </c>
      <c r="C28" s="8"/>
      <c r="D28" s="15">
        <f t="shared" si="3"/>
        <v>-7.6883338830995712E-2</v>
      </c>
      <c r="T28" s="12">
        <v>0.36984480074533072</v>
      </c>
      <c r="U28" s="12">
        <v>9.3218503138457656E-2</v>
      </c>
      <c r="V28" s="12">
        <v>-0.49798940113196877</v>
      </c>
      <c r="W28" s="12">
        <v>4.6179907276704749E-2</v>
      </c>
      <c r="X28" s="12">
        <v>-0.40471887535537071</v>
      </c>
      <c r="Y28" s="12">
        <v>0.16169622171839418</v>
      </c>
      <c r="Z28" s="12">
        <v>-0.382854608490938</v>
      </c>
      <c r="AA28" s="12">
        <v>0.18215933526879716</v>
      </c>
      <c r="AB28" s="12">
        <v>0.2280408439756953</v>
      </c>
      <c r="AC28" s="12">
        <v>-9.9533080727915599E-2</v>
      </c>
      <c r="AD28" s="12">
        <v>0.20926413096058202</v>
      </c>
      <c r="AE28" s="12">
        <v>0.25294348590627097</v>
      </c>
      <c r="AF28" s="12">
        <v>-0.25498049230037761</v>
      </c>
    </row>
    <row r="29" spans="1:37" x14ac:dyDescent="0.25">
      <c r="B29" s="15">
        <f t="shared" si="0"/>
        <v>210.7140908163239</v>
      </c>
      <c r="C29" s="8"/>
      <c r="D29" s="15">
        <f t="shared" si="3"/>
        <v>3.5930587896153485E-2</v>
      </c>
    </row>
    <row r="30" spans="1:37" x14ac:dyDescent="0.25">
      <c r="D30" t="s">
        <v>11</v>
      </c>
      <c r="F30" t="s">
        <v>10</v>
      </c>
      <c r="G30" t="s">
        <v>9</v>
      </c>
      <c r="T30" s="5" t="s">
        <v>7</v>
      </c>
    </row>
    <row r="31" spans="1:37" x14ac:dyDescent="0.25">
      <c r="D31" s="16" cm="1">
        <f t="array" ref="D31:D43">TRANSPOSE(LINEST(F31:F42,G31:R42,FALSE,FALSE))</f>
        <v>1.1778574751605146</v>
      </c>
      <c r="F31" s="9" cm="1">
        <f t="array" ref="F31">INDEX($D$2:$D$25, ROW()-ROW($F$31)+$K$1+1)</f>
        <v>-0.19498850236411205</v>
      </c>
      <c r="G31" s="13" cm="1">
        <f t="array" ref="G31">INDEX($D$2:$D$25, ROW()-ROW($G$31) + COLUMN()-COLUMN($G$31)+1)</f>
        <v>-1.3025487017845694</v>
      </c>
      <c r="H31" s="13" cm="1">
        <f t="array" ref="H31">INDEX($D$2:$D$25, ROW()-ROW($G$31) + COLUMN()-COLUMN($G$31)+1)</f>
        <v>-0.74792442349488852</v>
      </c>
      <c r="I31" s="13" cm="1">
        <f t="array" ref="I31">INDEX($D$2:$D$25, ROW()-ROW($G$31) + COLUMN()-COLUMN($G$31)+1)</f>
        <v>-0.22797524518618995</v>
      </c>
      <c r="J31" s="13" cm="1">
        <f t="array" ref="J31">INDEX($D$2:$D$25, ROW()-ROW($G$31) + COLUMN()-COLUMN($G$31)+1)</f>
        <v>0.16150883209803968</v>
      </c>
      <c r="K31" s="13" cm="1">
        <f t="array" ref="K31">INDEX($D$2:$D$25, ROW()-ROW($G$31) + COLUMN()-COLUMN($G$31)+1)</f>
        <v>0.26767253130258817</v>
      </c>
      <c r="L31" s="13" cm="1">
        <f t="array" ref="L31">INDEX($D$2:$D$25, ROW()-ROW($G$31) + COLUMN()-COLUMN($G$31)+1)</f>
        <v>0.19090476509987012</v>
      </c>
      <c r="M31" s="13" cm="1">
        <f t="array" ref="M31">INDEX($D$2:$D$25, ROW()-ROW($G$31) + COLUMN()-COLUMN($G$31)+1)</f>
        <v>0.15559405563548245</v>
      </c>
      <c r="N31" s="13" cm="1">
        <f t="array" ref="N31">INDEX($D$2:$D$25, ROW()-ROW($G$31) + COLUMN()-COLUMN($G$31)+1)</f>
        <v>0.14754279181357222</v>
      </c>
      <c r="O31" s="13" cm="1">
        <f t="array" ref="O31">INDEX($D$2:$D$25, ROW()-ROW($G$31) + COLUMN()-COLUMN($G$31)+1)</f>
        <v>0.10188155578965152</v>
      </c>
      <c r="P31" s="13" cm="1">
        <f t="array" ref="P31">INDEX($D$2:$D$25, ROW()-ROW($G$31) + COLUMN()-COLUMN($G$31)+1)</f>
        <v>-2.3654682936004923E-2</v>
      </c>
      <c r="Q31" s="13" cm="1">
        <f t="array" ref="Q31">INDEX($D$2:$D$25, ROW()-ROW($G$31) + COLUMN()-COLUMN($G$31)+1)</f>
        <v>-0.16439420676116467</v>
      </c>
      <c r="R31" s="13" cm="1">
        <f t="array" ref="R31">INDEX($D$2:$D$25, ROW()-ROW($G$31) + COLUMN()-COLUMN($G$31)+1)</f>
        <v>-0.23227562074778499</v>
      </c>
      <c r="T31" s="27" cm="1">
        <f t="array" ref="T31:AF42">[1]!SVD_D(F2:R13)</f>
        <v>5.2357697846848392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</row>
    <row r="32" spans="1:37" x14ac:dyDescent="0.25">
      <c r="D32" s="17">
        <v>8.1239027364041802E-2</v>
      </c>
      <c r="F32" s="9" cm="1">
        <f t="array" ref="F32">INDEX($D$2:$D$25, ROW()-ROW($F$31)+$K$1+1)</f>
        <v>-4.4559229278070697E-2</v>
      </c>
      <c r="G32" s="13" cm="1">
        <f t="array" ref="G32">INDEX($D$2:$D$25, ROW()-ROW($G$31) + COLUMN()-COLUMN($G$31)+1)</f>
        <v>-0.74792442349488852</v>
      </c>
      <c r="H32" s="13" cm="1">
        <f t="array" ref="H32">INDEX($D$2:$D$25, ROW()-ROW($G$31) + COLUMN()-COLUMN($G$31)+1)</f>
        <v>-0.22797524518618995</v>
      </c>
      <c r="I32" s="13" cm="1">
        <f t="array" ref="I32">INDEX($D$2:$D$25, ROW()-ROW($G$31) + COLUMN()-COLUMN($G$31)+1)</f>
        <v>0.16150883209803968</v>
      </c>
      <c r="J32" s="13" cm="1">
        <f t="array" ref="J32">INDEX($D$2:$D$25, ROW()-ROW($G$31) + COLUMN()-COLUMN($G$31)+1)</f>
        <v>0.26767253130258817</v>
      </c>
      <c r="K32" s="13" cm="1">
        <f t="array" ref="K32">INDEX($D$2:$D$25, ROW()-ROW($G$31) + COLUMN()-COLUMN($G$31)+1)</f>
        <v>0.19090476509987012</v>
      </c>
      <c r="L32" s="13" cm="1">
        <f t="array" ref="L32">INDEX($D$2:$D$25, ROW()-ROW($G$31) + COLUMN()-COLUMN($G$31)+1)</f>
        <v>0.15559405563548245</v>
      </c>
      <c r="M32" s="13" cm="1">
        <f t="array" ref="M32">INDEX($D$2:$D$25, ROW()-ROW($G$31) + COLUMN()-COLUMN($G$31)+1)</f>
        <v>0.14754279181357222</v>
      </c>
      <c r="N32" s="13" cm="1">
        <f t="array" ref="N32">INDEX($D$2:$D$25, ROW()-ROW($G$31) + COLUMN()-COLUMN($G$31)+1)</f>
        <v>0.10188155578965152</v>
      </c>
      <c r="O32" s="13" cm="1">
        <f t="array" ref="O32">INDEX($D$2:$D$25, ROW()-ROW($G$31) + COLUMN()-COLUMN($G$31)+1)</f>
        <v>-2.3654682936004923E-2</v>
      </c>
      <c r="P32" s="13" cm="1">
        <f t="array" ref="P32">INDEX($D$2:$D$25, ROW()-ROW($G$31) + COLUMN()-COLUMN($G$31)+1)</f>
        <v>-0.16439420676116467</v>
      </c>
      <c r="Q32" s="13" cm="1">
        <f t="array" ref="Q32">INDEX($D$2:$D$25, ROW()-ROW($G$31) + COLUMN()-COLUMN($G$31)+1)</f>
        <v>-0.23227562074778499</v>
      </c>
      <c r="R32" s="13" cm="1">
        <f t="array" ref="R32">INDEX($D$2:$D$25, ROW()-ROW($G$31) + COLUMN()-COLUMN($G$31)+1)</f>
        <v>-0.19498850236411205</v>
      </c>
      <c r="T32" s="28">
        <v>0</v>
      </c>
      <c r="U32" s="27">
        <v>5.0003952440728474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</row>
    <row r="33" spans="4:32" x14ac:dyDescent="0.25">
      <c r="D33" s="17">
        <v>-0.42597910644461745</v>
      </c>
      <c r="F33" s="9" cm="1">
        <f t="array" ref="F33">INDEX($D$2:$D$25, ROW()-ROW($F$31)+$K$1+1)</f>
        <v>0.10321748548243581</v>
      </c>
      <c r="G33" s="13" cm="1">
        <f t="array" ref="G33">INDEX($D$2:$D$25, ROW()-ROW($G$31) + COLUMN()-COLUMN($G$31)+1)</f>
        <v>-0.22797524518618995</v>
      </c>
      <c r="H33" s="13" cm="1">
        <f t="array" ref="H33">INDEX($D$2:$D$25, ROW()-ROW($G$31) + COLUMN()-COLUMN($G$31)+1)</f>
        <v>0.16150883209803968</v>
      </c>
      <c r="I33" s="13" cm="1">
        <f t="array" ref="I33">INDEX($D$2:$D$25, ROW()-ROW($G$31) + COLUMN()-COLUMN($G$31)+1)</f>
        <v>0.26767253130258817</v>
      </c>
      <c r="J33" s="13" cm="1">
        <f t="array" ref="J33">INDEX($D$2:$D$25, ROW()-ROW($G$31) + COLUMN()-COLUMN($G$31)+1)</f>
        <v>0.19090476509987012</v>
      </c>
      <c r="K33" s="13" cm="1">
        <f t="array" ref="K33">INDEX($D$2:$D$25, ROW()-ROW($G$31) + COLUMN()-COLUMN($G$31)+1)</f>
        <v>0.15559405563548245</v>
      </c>
      <c r="L33" s="13" cm="1">
        <f t="array" ref="L33">INDEX($D$2:$D$25, ROW()-ROW($G$31) + COLUMN()-COLUMN($G$31)+1)</f>
        <v>0.14754279181357222</v>
      </c>
      <c r="M33" s="13" cm="1">
        <f t="array" ref="M33">INDEX($D$2:$D$25, ROW()-ROW($G$31) + COLUMN()-COLUMN($G$31)+1)</f>
        <v>0.10188155578965152</v>
      </c>
      <c r="N33" s="13" cm="1">
        <f t="array" ref="N33">INDEX($D$2:$D$25, ROW()-ROW($G$31) + COLUMN()-COLUMN($G$31)+1)</f>
        <v>-2.3654682936004923E-2</v>
      </c>
      <c r="O33" s="13" cm="1">
        <f t="array" ref="O33">INDEX($D$2:$D$25, ROW()-ROW($G$31) + COLUMN()-COLUMN($G$31)+1)</f>
        <v>-0.16439420676116467</v>
      </c>
      <c r="P33" s="13" cm="1">
        <f t="array" ref="P33">INDEX($D$2:$D$25, ROW()-ROW($G$31) + COLUMN()-COLUMN($G$31)+1)</f>
        <v>-0.23227562074778499</v>
      </c>
      <c r="Q33" s="13" cm="1">
        <f t="array" ref="Q33">INDEX($D$2:$D$25, ROW()-ROW($G$31) + COLUMN()-COLUMN($G$31)+1)</f>
        <v>-0.19498850236411205</v>
      </c>
      <c r="R33" s="13" cm="1">
        <f t="array" ref="R33">INDEX($D$2:$D$25, ROW()-ROW($G$31) + COLUMN()-COLUMN($G$31)+1)</f>
        <v>-4.4559229278070697E-2</v>
      </c>
      <c r="T33" s="28">
        <v>0</v>
      </c>
      <c r="U33" s="28">
        <v>0</v>
      </c>
      <c r="V33" s="27">
        <v>3.5281484896607522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</row>
    <row r="34" spans="4:32" x14ac:dyDescent="0.25">
      <c r="D34" s="17">
        <v>-9.03474591881233E-2</v>
      </c>
      <c r="F34" s="9" cm="1">
        <f t="array" ref="F34">INDEX($D$2:$D$25, ROW()-ROW($F$31)+$K$1+1)</f>
        <v>0.22213405380300993</v>
      </c>
      <c r="G34" s="13" cm="1">
        <f t="array" ref="G34">INDEX($D$2:$D$25, ROW()-ROW($G$31) + COLUMN()-COLUMN($G$31)+1)</f>
        <v>0.16150883209803968</v>
      </c>
      <c r="H34" s="13" cm="1">
        <f t="array" ref="H34">INDEX($D$2:$D$25, ROW()-ROW($G$31) + COLUMN()-COLUMN($G$31)+1)</f>
        <v>0.26767253130258817</v>
      </c>
      <c r="I34" s="13" cm="1">
        <f t="array" ref="I34">INDEX($D$2:$D$25, ROW()-ROW($G$31) + COLUMN()-COLUMN($G$31)+1)</f>
        <v>0.19090476509987012</v>
      </c>
      <c r="J34" s="13" cm="1">
        <f t="array" ref="J34">INDEX($D$2:$D$25, ROW()-ROW($G$31) + COLUMN()-COLUMN($G$31)+1)</f>
        <v>0.15559405563548245</v>
      </c>
      <c r="K34" s="13" cm="1">
        <f t="array" ref="K34">INDEX($D$2:$D$25, ROW()-ROW($G$31) + COLUMN()-COLUMN($G$31)+1)</f>
        <v>0.14754279181357222</v>
      </c>
      <c r="L34" s="13" cm="1">
        <f t="array" ref="L34">INDEX($D$2:$D$25, ROW()-ROW($G$31) + COLUMN()-COLUMN($G$31)+1)</f>
        <v>0.10188155578965152</v>
      </c>
      <c r="M34" s="13" cm="1">
        <f t="array" ref="M34">INDEX($D$2:$D$25, ROW()-ROW($G$31) + COLUMN()-COLUMN($G$31)+1)</f>
        <v>-2.3654682936004923E-2</v>
      </c>
      <c r="N34" s="13" cm="1">
        <f t="array" ref="N34">INDEX($D$2:$D$25, ROW()-ROW($G$31) + COLUMN()-COLUMN($G$31)+1)</f>
        <v>-0.16439420676116467</v>
      </c>
      <c r="O34" s="13" cm="1">
        <f t="array" ref="O34">INDEX($D$2:$D$25, ROW()-ROW($G$31) + COLUMN()-COLUMN($G$31)+1)</f>
        <v>-0.23227562074778499</v>
      </c>
      <c r="P34" s="13" cm="1">
        <f t="array" ref="P34">INDEX($D$2:$D$25, ROW()-ROW($G$31) + COLUMN()-COLUMN($G$31)+1)</f>
        <v>-0.19498850236411205</v>
      </c>
      <c r="Q34" s="13" cm="1">
        <f t="array" ref="Q34">INDEX($D$2:$D$25, ROW()-ROW($G$31) + COLUMN()-COLUMN($G$31)+1)</f>
        <v>-4.4559229278070697E-2</v>
      </c>
      <c r="R34" s="13" cm="1">
        <f t="array" ref="R34">INDEX($D$2:$D$25, ROW()-ROW($G$31) + COLUMN()-COLUMN($G$31)+1)</f>
        <v>0.10321748548243581</v>
      </c>
      <c r="T34" s="28">
        <v>0</v>
      </c>
      <c r="U34" s="28">
        <v>0</v>
      </c>
      <c r="V34" s="28">
        <v>0</v>
      </c>
      <c r="W34" s="27">
        <v>2.389623485560092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</row>
    <row r="35" spans="4:32" x14ac:dyDescent="0.25">
      <c r="D35" s="17">
        <v>0.49744928599737209</v>
      </c>
      <c r="F35" s="9" cm="1">
        <f t="array" ref="F35">INDEX($D$2:$D$25, ROW()-ROW($F$31)+$K$1+1)</f>
        <v>0.3200749800819026</v>
      </c>
      <c r="G35" s="13" cm="1">
        <f t="array" ref="G35">INDEX($D$2:$D$25, ROW()-ROW($G$31) + COLUMN()-COLUMN($G$31)+1)</f>
        <v>0.26767253130258817</v>
      </c>
      <c r="H35" s="13" cm="1">
        <f t="array" ref="H35">INDEX($D$2:$D$25, ROW()-ROW($G$31) + COLUMN()-COLUMN($G$31)+1)</f>
        <v>0.19090476509987012</v>
      </c>
      <c r="I35" s="13" cm="1">
        <f t="array" ref="I35">INDEX($D$2:$D$25, ROW()-ROW($G$31) + COLUMN()-COLUMN($G$31)+1)</f>
        <v>0.15559405563548245</v>
      </c>
      <c r="J35" s="13" cm="1">
        <f t="array" ref="J35">INDEX($D$2:$D$25, ROW()-ROW($G$31) + COLUMN()-COLUMN($G$31)+1)</f>
        <v>0.14754279181357222</v>
      </c>
      <c r="K35" s="13" cm="1">
        <f t="array" ref="K35">INDEX($D$2:$D$25, ROW()-ROW($G$31) + COLUMN()-COLUMN($G$31)+1)</f>
        <v>0.10188155578965152</v>
      </c>
      <c r="L35" s="13" cm="1">
        <f t="array" ref="L35">INDEX($D$2:$D$25, ROW()-ROW($G$31) + COLUMN()-COLUMN($G$31)+1)</f>
        <v>-2.3654682936004923E-2</v>
      </c>
      <c r="M35" s="13" cm="1">
        <f t="array" ref="M35">INDEX($D$2:$D$25, ROW()-ROW($G$31) + COLUMN()-COLUMN($G$31)+1)</f>
        <v>-0.16439420676116467</v>
      </c>
      <c r="N35" s="13" cm="1">
        <f t="array" ref="N35">INDEX($D$2:$D$25, ROW()-ROW($G$31) + COLUMN()-COLUMN($G$31)+1)</f>
        <v>-0.23227562074778499</v>
      </c>
      <c r="O35" s="13" cm="1">
        <f t="array" ref="O35">INDEX($D$2:$D$25, ROW()-ROW($G$31) + COLUMN()-COLUMN($G$31)+1)</f>
        <v>-0.19498850236411205</v>
      </c>
      <c r="P35" s="13" cm="1">
        <f t="array" ref="P35">INDEX($D$2:$D$25, ROW()-ROW($G$31) + COLUMN()-COLUMN($G$31)+1)</f>
        <v>-4.4559229278070697E-2</v>
      </c>
      <c r="Q35" s="13" cm="1">
        <f t="array" ref="Q35">INDEX($D$2:$D$25, ROW()-ROW($G$31) + COLUMN()-COLUMN($G$31)+1)</f>
        <v>0.10321748548243581</v>
      </c>
      <c r="R35" s="13" cm="1">
        <f t="array" ref="R35">INDEX($D$2:$D$25, ROW()-ROW($G$31) + COLUMN()-COLUMN($G$31)+1)</f>
        <v>0.22213405380300993</v>
      </c>
      <c r="T35" s="28">
        <v>0</v>
      </c>
      <c r="U35" s="28">
        <v>0</v>
      </c>
      <c r="V35" s="28">
        <v>0</v>
      </c>
      <c r="W35" s="28">
        <v>0</v>
      </c>
      <c r="X35" s="27">
        <v>1.6219520291611704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</row>
    <row r="36" spans="4:32" x14ac:dyDescent="0.25">
      <c r="D36" s="17">
        <v>-0.48929978294689352</v>
      </c>
      <c r="F36" s="9" cm="1">
        <f t="array" ref="F36">INDEX($D$2:$D$25, ROW()-ROW($F$31)+$K$1+1)</f>
        <v>0.42185676979323672</v>
      </c>
      <c r="G36" s="13" cm="1">
        <f t="array" ref="G36">INDEX($D$2:$D$25, ROW()-ROW($G$31) + COLUMN()-COLUMN($G$31)+1)</f>
        <v>0.19090476509987012</v>
      </c>
      <c r="H36" s="13" cm="1">
        <f t="array" ref="H36">INDEX($D$2:$D$25, ROW()-ROW($G$31) + COLUMN()-COLUMN($G$31)+1)</f>
        <v>0.15559405563548245</v>
      </c>
      <c r="I36" s="13" cm="1">
        <f t="array" ref="I36">INDEX($D$2:$D$25, ROW()-ROW($G$31) + COLUMN()-COLUMN($G$31)+1)</f>
        <v>0.14754279181357222</v>
      </c>
      <c r="J36" s="13" cm="1">
        <f t="array" ref="J36">INDEX($D$2:$D$25, ROW()-ROW($G$31) + COLUMN()-COLUMN($G$31)+1)</f>
        <v>0.10188155578965152</v>
      </c>
      <c r="K36" s="13" cm="1">
        <f t="array" ref="K36">INDEX($D$2:$D$25, ROW()-ROW($G$31) + COLUMN()-COLUMN($G$31)+1)</f>
        <v>-2.3654682936004923E-2</v>
      </c>
      <c r="L36" s="13" cm="1">
        <f t="array" ref="L36">INDEX($D$2:$D$25, ROW()-ROW($G$31) + COLUMN()-COLUMN($G$31)+1)</f>
        <v>-0.16439420676116467</v>
      </c>
      <c r="M36" s="13" cm="1">
        <f t="array" ref="M36">INDEX($D$2:$D$25, ROW()-ROW($G$31) + COLUMN()-COLUMN($G$31)+1)</f>
        <v>-0.23227562074778499</v>
      </c>
      <c r="N36" s="13" cm="1">
        <f t="array" ref="N36">INDEX($D$2:$D$25, ROW()-ROW($G$31) + COLUMN()-COLUMN($G$31)+1)</f>
        <v>-0.19498850236411205</v>
      </c>
      <c r="O36" s="13" cm="1">
        <f t="array" ref="O36">INDEX($D$2:$D$25, ROW()-ROW($G$31) + COLUMN()-COLUMN($G$31)+1)</f>
        <v>-4.4559229278070697E-2</v>
      </c>
      <c r="P36" s="13" cm="1">
        <f t="array" ref="P36">INDEX($D$2:$D$25, ROW()-ROW($G$31) + COLUMN()-COLUMN($G$31)+1)</f>
        <v>0.10321748548243581</v>
      </c>
      <c r="Q36" s="13" cm="1">
        <f t="array" ref="Q36">INDEX($D$2:$D$25, ROW()-ROW($G$31) + COLUMN()-COLUMN($G$31)+1)</f>
        <v>0.22213405380300993</v>
      </c>
      <c r="R36" s="13" cm="1">
        <f t="array" ref="R36">INDEX($D$2:$D$25, ROW()-ROW($G$31) + COLUMN()-COLUMN($G$31)+1)</f>
        <v>0.3200749800819026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7">
        <v>1.3851250077835173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0</v>
      </c>
    </row>
    <row r="37" spans="4:32" x14ac:dyDescent="0.25">
      <c r="D37" s="17">
        <v>-5.8979715939894969E-2</v>
      </c>
      <c r="F37" s="9" cm="1">
        <f t="array" ref="F37">INDEX($D$2:$D$25, ROW()-ROW($F$31)+$K$1+1)</f>
        <v>0.50833670054933167</v>
      </c>
      <c r="G37" s="13" cm="1">
        <f t="array" ref="G37">INDEX($D$2:$D$25, ROW()-ROW($G$31) + COLUMN()-COLUMN($G$31)+1)</f>
        <v>0.15559405563548245</v>
      </c>
      <c r="H37" s="13" cm="1">
        <f t="array" ref="H37">INDEX($D$2:$D$25, ROW()-ROW($G$31) + COLUMN()-COLUMN($G$31)+1)</f>
        <v>0.14754279181357222</v>
      </c>
      <c r="I37" s="13" cm="1">
        <f t="array" ref="I37">INDEX($D$2:$D$25, ROW()-ROW($G$31) + COLUMN()-COLUMN($G$31)+1)</f>
        <v>0.10188155578965152</v>
      </c>
      <c r="J37" s="13" cm="1">
        <f t="array" ref="J37">INDEX($D$2:$D$25, ROW()-ROW($G$31) + COLUMN()-COLUMN($G$31)+1)</f>
        <v>-2.3654682936004923E-2</v>
      </c>
      <c r="K37" s="13" cm="1">
        <f t="array" ref="K37">INDEX($D$2:$D$25, ROW()-ROW($G$31) + COLUMN()-COLUMN($G$31)+1)</f>
        <v>-0.16439420676116467</v>
      </c>
      <c r="L37" s="13" cm="1">
        <f t="array" ref="L37">INDEX($D$2:$D$25, ROW()-ROW($G$31) + COLUMN()-COLUMN($G$31)+1)</f>
        <v>-0.23227562074778499</v>
      </c>
      <c r="M37" s="13" cm="1">
        <f t="array" ref="M37">INDEX($D$2:$D$25, ROW()-ROW($G$31) + COLUMN()-COLUMN($G$31)+1)</f>
        <v>-0.19498850236411205</v>
      </c>
      <c r="N37" s="13" cm="1">
        <f t="array" ref="N37">INDEX($D$2:$D$25, ROW()-ROW($G$31) + COLUMN()-COLUMN($G$31)+1)</f>
        <v>-4.4559229278070697E-2</v>
      </c>
      <c r="O37" s="13" cm="1">
        <f t="array" ref="O37">INDEX($D$2:$D$25, ROW()-ROW($G$31) + COLUMN()-COLUMN($G$31)+1)</f>
        <v>0.10321748548243581</v>
      </c>
      <c r="P37" s="13" cm="1">
        <f t="array" ref="P37">INDEX($D$2:$D$25, ROW()-ROW($G$31) + COLUMN()-COLUMN($G$31)+1)</f>
        <v>0.22213405380300993</v>
      </c>
      <c r="Q37" s="13" cm="1">
        <f t="array" ref="Q37">INDEX($D$2:$D$25, ROW()-ROW($G$31) + COLUMN()-COLUMN($G$31)+1)</f>
        <v>0.3200749800819026</v>
      </c>
      <c r="R37" s="13" cm="1">
        <f t="array" ref="R37">INDEX($D$2:$D$25, ROW()-ROW($G$31) + COLUMN()-COLUMN($G$31)+1)</f>
        <v>0.42185676979323672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7">
        <v>0.92471503596679783</v>
      </c>
      <c r="AA37" s="28">
        <v>0</v>
      </c>
      <c r="AB37" s="28">
        <v>0</v>
      </c>
      <c r="AC37" s="28">
        <v>0</v>
      </c>
      <c r="AD37" s="28">
        <v>0</v>
      </c>
      <c r="AE37" s="28">
        <v>0</v>
      </c>
      <c r="AF37" s="28">
        <v>0</v>
      </c>
    </row>
    <row r="38" spans="4:32" x14ac:dyDescent="0.25">
      <c r="D38" s="17">
        <v>-4.262064635259339E-2</v>
      </c>
      <c r="F38" s="9" cm="1">
        <f t="array" ref="F38">INDEX($D$2:$D$25, ROW()-ROW($F$31)+$K$1+1)</f>
        <v>0.50544548102013864</v>
      </c>
      <c r="G38" s="13" cm="1">
        <f t="array" ref="G38">INDEX($D$2:$D$25, ROW()-ROW($G$31) + COLUMN()-COLUMN($G$31)+1)</f>
        <v>0.14754279181357222</v>
      </c>
      <c r="H38" s="13" cm="1">
        <f t="array" ref="H38">INDEX($D$2:$D$25, ROW()-ROW($G$31) + COLUMN()-COLUMN($G$31)+1)</f>
        <v>0.10188155578965152</v>
      </c>
      <c r="I38" s="13" cm="1">
        <f t="array" ref="I38">INDEX($D$2:$D$25, ROW()-ROW($G$31) + COLUMN()-COLUMN($G$31)+1)</f>
        <v>-2.3654682936004923E-2</v>
      </c>
      <c r="J38" s="13" cm="1">
        <f t="array" ref="J38">INDEX($D$2:$D$25, ROW()-ROW($G$31) + COLUMN()-COLUMN($G$31)+1)</f>
        <v>-0.16439420676116467</v>
      </c>
      <c r="K38" s="13" cm="1">
        <f t="array" ref="K38">INDEX($D$2:$D$25, ROW()-ROW($G$31) + COLUMN()-COLUMN($G$31)+1)</f>
        <v>-0.23227562074778499</v>
      </c>
      <c r="L38" s="13" cm="1">
        <f t="array" ref="L38">INDEX($D$2:$D$25, ROW()-ROW($G$31) + COLUMN()-COLUMN($G$31)+1)</f>
        <v>-0.19498850236411205</v>
      </c>
      <c r="M38" s="13" cm="1">
        <f t="array" ref="M38">INDEX($D$2:$D$25, ROW()-ROW($G$31) + COLUMN()-COLUMN($G$31)+1)</f>
        <v>-4.4559229278070697E-2</v>
      </c>
      <c r="N38" s="13" cm="1">
        <f t="array" ref="N38">INDEX($D$2:$D$25, ROW()-ROW($G$31) + COLUMN()-COLUMN($G$31)+1)</f>
        <v>0.10321748548243581</v>
      </c>
      <c r="O38" s="13" cm="1">
        <f t="array" ref="O38">INDEX($D$2:$D$25, ROW()-ROW($G$31) + COLUMN()-COLUMN($G$31)+1)</f>
        <v>0.22213405380300993</v>
      </c>
      <c r="P38" s="13" cm="1">
        <f t="array" ref="P38">INDEX($D$2:$D$25, ROW()-ROW($G$31) + COLUMN()-COLUMN($G$31)+1)</f>
        <v>0.3200749800819026</v>
      </c>
      <c r="Q38" s="13" cm="1">
        <f t="array" ref="Q38">INDEX($D$2:$D$25, ROW()-ROW($G$31) + COLUMN()-COLUMN($G$31)+1)</f>
        <v>0.42185676979323672</v>
      </c>
      <c r="R38" s="13" cm="1">
        <f t="array" ref="R38">INDEX($D$2:$D$25, ROW()-ROW($G$31) + COLUMN()-COLUMN($G$31)+1)</f>
        <v>0.50833670054933167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7">
        <v>0.70513698040828843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</row>
    <row r="39" spans="4:32" x14ac:dyDescent="0.25">
      <c r="D39" s="17">
        <v>0.37179685327140632</v>
      </c>
      <c r="F39" s="9" cm="1">
        <f t="array" ref="F39">INDEX($D$2:$D$25, ROW()-ROW($F$31)+$K$1+1)</f>
        <v>0.39113290805072887</v>
      </c>
      <c r="G39" s="13" cm="1">
        <f t="array" ref="G39">INDEX($D$2:$D$25, ROW()-ROW($G$31) + COLUMN()-COLUMN($G$31)+1)</f>
        <v>0.10188155578965152</v>
      </c>
      <c r="H39" s="13" cm="1">
        <f t="array" ref="H39">INDEX($D$2:$D$25, ROW()-ROW($G$31) + COLUMN()-COLUMN($G$31)+1)</f>
        <v>-2.3654682936004923E-2</v>
      </c>
      <c r="I39" s="13" cm="1">
        <f t="array" ref="I39">INDEX($D$2:$D$25, ROW()-ROW($G$31) + COLUMN()-COLUMN($G$31)+1)</f>
        <v>-0.16439420676116467</v>
      </c>
      <c r="J39" s="13" cm="1">
        <f t="array" ref="J39">INDEX($D$2:$D$25, ROW()-ROW($G$31) + COLUMN()-COLUMN($G$31)+1)</f>
        <v>-0.23227562074778499</v>
      </c>
      <c r="K39" s="13" cm="1">
        <f t="array" ref="K39">INDEX($D$2:$D$25, ROW()-ROW($G$31) + COLUMN()-COLUMN($G$31)+1)</f>
        <v>-0.19498850236411205</v>
      </c>
      <c r="L39" s="13" cm="1">
        <f t="array" ref="L39">INDEX($D$2:$D$25, ROW()-ROW($G$31) + COLUMN()-COLUMN($G$31)+1)</f>
        <v>-4.4559229278070697E-2</v>
      </c>
      <c r="M39" s="13" cm="1">
        <f t="array" ref="M39">INDEX($D$2:$D$25, ROW()-ROW($G$31) + COLUMN()-COLUMN($G$31)+1)</f>
        <v>0.10321748548243581</v>
      </c>
      <c r="N39" s="13" cm="1">
        <f t="array" ref="N39">INDEX($D$2:$D$25, ROW()-ROW($G$31) + COLUMN()-COLUMN($G$31)+1)</f>
        <v>0.22213405380300993</v>
      </c>
      <c r="O39" s="13" cm="1">
        <f t="array" ref="O39">INDEX($D$2:$D$25, ROW()-ROW($G$31) + COLUMN()-COLUMN($G$31)+1)</f>
        <v>0.3200749800819026</v>
      </c>
      <c r="P39" s="13" cm="1">
        <f t="array" ref="P39">INDEX($D$2:$D$25, ROW()-ROW($G$31) + COLUMN()-COLUMN($G$31)+1)</f>
        <v>0.42185676979323672</v>
      </c>
      <c r="Q39" s="13" cm="1">
        <f t="array" ref="Q39">INDEX($D$2:$D$25, ROW()-ROW($G$31) + COLUMN()-COLUMN($G$31)+1)</f>
        <v>0.50833670054933167</v>
      </c>
      <c r="R39" s="13" cm="1">
        <f t="array" ref="R39">INDEX($D$2:$D$25, ROW()-ROW($G$31) + COLUMN()-COLUMN($G$31)+1)</f>
        <v>0.50544548102013864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7">
        <v>0.58098862158702258</v>
      </c>
      <c r="AC39" s="28">
        <v>0</v>
      </c>
      <c r="AD39" s="28">
        <v>0</v>
      </c>
      <c r="AE39" s="28">
        <v>0</v>
      </c>
      <c r="AF39" s="28">
        <v>0</v>
      </c>
    </row>
    <row r="40" spans="4:32" x14ac:dyDescent="0.25">
      <c r="D40" s="17">
        <v>2.004463629492257E-2</v>
      </c>
      <c r="F40" s="9" cm="1">
        <f t="array" ref="F40">INDEX($D$2:$D$25, ROW()-ROW($F$31)+$K$1+1)</f>
        <v>0.19281585846169647</v>
      </c>
      <c r="G40" s="13" cm="1">
        <f t="array" ref="G40">INDEX($D$2:$D$25, ROW()-ROW($G$31) + COLUMN()-COLUMN($G$31)+1)</f>
        <v>-2.3654682936004923E-2</v>
      </c>
      <c r="H40" s="13" cm="1">
        <f t="array" ref="H40">INDEX($D$2:$D$25, ROW()-ROW($G$31) + COLUMN()-COLUMN($G$31)+1)</f>
        <v>-0.16439420676116467</v>
      </c>
      <c r="I40" s="13" cm="1">
        <f t="array" ref="I40">INDEX($D$2:$D$25, ROW()-ROW($G$31) + COLUMN()-COLUMN($G$31)+1)</f>
        <v>-0.23227562074778499</v>
      </c>
      <c r="J40" s="13" cm="1">
        <f t="array" ref="J40">INDEX($D$2:$D$25, ROW()-ROW($G$31) + COLUMN()-COLUMN($G$31)+1)</f>
        <v>-0.19498850236411205</v>
      </c>
      <c r="K40" s="13" cm="1">
        <f t="array" ref="K40">INDEX($D$2:$D$25, ROW()-ROW($G$31) + COLUMN()-COLUMN($G$31)+1)</f>
        <v>-4.4559229278070697E-2</v>
      </c>
      <c r="L40" s="13" cm="1">
        <f t="array" ref="L40">INDEX($D$2:$D$25, ROW()-ROW($G$31) + COLUMN()-COLUMN($G$31)+1)</f>
        <v>0.10321748548243581</v>
      </c>
      <c r="M40" s="13" cm="1">
        <f t="array" ref="M40">INDEX($D$2:$D$25, ROW()-ROW($G$31) + COLUMN()-COLUMN($G$31)+1)</f>
        <v>0.22213405380300993</v>
      </c>
      <c r="N40" s="13" cm="1">
        <f t="array" ref="N40">INDEX($D$2:$D$25, ROW()-ROW($G$31) + COLUMN()-COLUMN($G$31)+1)</f>
        <v>0.3200749800819026</v>
      </c>
      <c r="O40" s="13" cm="1">
        <f t="array" ref="O40">INDEX($D$2:$D$25, ROW()-ROW($G$31) + COLUMN()-COLUMN($G$31)+1)</f>
        <v>0.42185676979323672</v>
      </c>
      <c r="P40" s="13" cm="1">
        <f t="array" ref="P40">INDEX($D$2:$D$25, ROW()-ROW($G$31) + COLUMN()-COLUMN($G$31)+1)</f>
        <v>0.50833670054933167</v>
      </c>
      <c r="Q40" s="13" cm="1">
        <f t="array" ref="Q40">INDEX($D$2:$D$25, ROW()-ROW($G$31) + COLUMN()-COLUMN($G$31)+1)</f>
        <v>0.50544548102013864</v>
      </c>
      <c r="R40" s="13" cm="1">
        <f t="array" ref="R40">INDEX($D$2:$D$25, ROW()-ROW($G$31) + COLUMN()-COLUMN($G$31)+1)</f>
        <v>0.39113290805072887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7">
        <v>0.45502604223983856</v>
      </c>
      <c r="AD40" s="28">
        <v>0</v>
      </c>
      <c r="AE40" s="28">
        <v>0</v>
      </c>
      <c r="AF40" s="28">
        <v>0</v>
      </c>
    </row>
    <row r="41" spans="4:32" x14ac:dyDescent="0.25">
      <c r="D41" s="17">
        <v>0.1630420072130285</v>
      </c>
      <c r="F41" s="9" cm="1">
        <f t="array" ref="F41">INDEX($D$2:$D$25, ROW()-ROW($F$31)+$K$1+1)</f>
        <v>-1.8679982362733022E-3</v>
      </c>
      <c r="G41" s="13" cm="1">
        <f t="array" ref="G41">INDEX($D$2:$D$25, ROW()-ROW($G$31) + COLUMN()-COLUMN($G$31)+1)</f>
        <v>-0.16439420676116467</v>
      </c>
      <c r="H41" s="13" cm="1">
        <f t="array" ref="H41">INDEX($D$2:$D$25, ROW()-ROW($G$31) + COLUMN()-COLUMN($G$31)+1)</f>
        <v>-0.23227562074778499</v>
      </c>
      <c r="I41" s="13" cm="1">
        <f t="array" ref="I41">INDEX($D$2:$D$25, ROW()-ROW($G$31) + COLUMN()-COLUMN($G$31)+1)</f>
        <v>-0.19498850236411205</v>
      </c>
      <c r="J41" s="13" cm="1">
        <f t="array" ref="J41">INDEX($D$2:$D$25, ROW()-ROW($G$31) + COLUMN()-COLUMN($G$31)+1)</f>
        <v>-4.4559229278070697E-2</v>
      </c>
      <c r="K41" s="13" cm="1">
        <f t="array" ref="K41">INDEX($D$2:$D$25, ROW()-ROW($G$31) + COLUMN()-COLUMN($G$31)+1)</f>
        <v>0.10321748548243581</v>
      </c>
      <c r="L41" s="13" cm="1">
        <f t="array" ref="L41">INDEX($D$2:$D$25, ROW()-ROW($G$31) + COLUMN()-COLUMN($G$31)+1)</f>
        <v>0.22213405380300993</v>
      </c>
      <c r="M41" s="13" cm="1">
        <f t="array" ref="M41">INDEX($D$2:$D$25, ROW()-ROW($G$31) + COLUMN()-COLUMN($G$31)+1)</f>
        <v>0.3200749800819026</v>
      </c>
      <c r="N41" s="13" cm="1">
        <f t="array" ref="N41">INDEX($D$2:$D$25, ROW()-ROW($G$31) + COLUMN()-COLUMN($G$31)+1)</f>
        <v>0.42185676979323672</v>
      </c>
      <c r="O41" s="13" cm="1">
        <f t="array" ref="O41">INDEX($D$2:$D$25, ROW()-ROW($G$31) + COLUMN()-COLUMN($G$31)+1)</f>
        <v>0.50833670054933167</v>
      </c>
      <c r="P41" s="13" cm="1">
        <f t="array" ref="P41">INDEX($D$2:$D$25, ROW()-ROW($G$31) + COLUMN()-COLUMN($G$31)+1)</f>
        <v>0.50544548102013864</v>
      </c>
      <c r="Q41" s="13" cm="1">
        <f t="array" ref="Q41">INDEX($D$2:$D$25, ROW()-ROW($G$31) + COLUMN()-COLUMN($G$31)+1)</f>
        <v>0.39113290805072887</v>
      </c>
      <c r="R41" s="13" cm="1">
        <f t="array" ref="R41">INDEX($D$2:$D$25, ROW()-ROW($G$31) + COLUMN()-COLUMN($G$31)+1)</f>
        <v>0.19281585846169647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7">
        <v>0.35177254669005742</v>
      </c>
      <c r="AE41" s="28">
        <v>0</v>
      </c>
      <c r="AF41" s="28">
        <v>0</v>
      </c>
    </row>
    <row r="42" spans="4:32" x14ac:dyDescent="0.25">
      <c r="D42" s="17">
        <v>-0.14045686655774628</v>
      </c>
      <c r="F42" s="9" cm="1">
        <f t="array" ref="F42">INDEX($D$2:$D$25, ROW()-ROW($F$31)+$K$1+1)</f>
        <v>-0.14238819822032237</v>
      </c>
      <c r="G42" s="13" cm="1">
        <f t="array" ref="G42">INDEX($D$2:$D$25, ROW()-ROW($G$31) + COLUMN()-COLUMN($G$31)+1)</f>
        <v>-0.23227562074778499</v>
      </c>
      <c r="H42" s="13" cm="1">
        <f t="array" ref="H42">INDEX($D$2:$D$25, ROW()-ROW($G$31) + COLUMN()-COLUMN($G$31)+1)</f>
        <v>-0.19498850236411205</v>
      </c>
      <c r="I42" s="13" cm="1">
        <f t="array" ref="I42">INDEX($D$2:$D$25, ROW()-ROW($G$31) + COLUMN()-COLUMN($G$31)+1)</f>
        <v>-4.4559229278070697E-2</v>
      </c>
      <c r="J42" s="13" cm="1">
        <f t="array" ref="J42">INDEX($D$2:$D$25, ROW()-ROW($G$31) + COLUMN()-COLUMN($G$31)+1)</f>
        <v>0.10321748548243581</v>
      </c>
      <c r="K42" s="13" cm="1">
        <f t="array" ref="K42">INDEX($D$2:$D$25, ROW()-ROW($G$31) + COLUMN()-COLUMN($G$31)+1)</f>
        <v>0.22213405380300993</v>
      </c>
      <c r="L42" s="13" cm="1">
        <f t="array" ref="L42">INDEX($D$2:$D$25, ROW()-ROW($G$31) + COLUMN()-COLUMN($G$31)+1)</f>
        <v>0.3200749800819026</v>
      </c>
      <c r="M42" s="13" cm="1">
        <f t="array" ref="M42">INDEX($D$2:$D$25, ROW()-ROW($G$31) + COLUMN()-COLUMN($G$31)+1)</f>
        <v>0.42185676979323672</v>
      </c>
      <c r="N42" s="13" cm="1">
        <f t="array" ref="N42">INDEX($D$2:$D$25, ROW()-ROW($G$31) + COLUMN()-COLUMN($G$31)+1)</f>
        <v>0.50833670054933167</v>
      </c>
      <c r="O42" s="13" cm="1">
        <f t="array" ref="O42">INDEX($D$2:$D$25, ROW()-ROW($G$31) + COLUMN()-COLUMN($G$31)+1)</f>
        <v>0.50544548102013864</v>
      </c>
      <c r="P42" s="13" cm="1">
        <f t="array" ref="P42">INDEX($D$2:$D$25, ROW()-ROW($G$31) + COLUMN()-COLUMN($G$31)+1)</f>
        <v>0.39113290805072887</v>
      </c>
      <c r="Q42" s="13" cm="1">
        <f t="array" ref="Q42">INDEX($D$2:$D$25, ROW()-ROW($G$31) + COLUMN()-COLUMN($G$31)+1)</f>
        <v>0.19281585846169647</v>
      </c>
      <c r="R42" s="13" cm="1">
        <f t="array" ref="R42">INDEX($D$2:$D$25, ROW()-ROW($G$31) + COLUMN()-COLUMN($G$31)+1)</f>
        <v>-1.8679982362733022E-3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7">
        <v>5.6175389139515933E-2</v>
      </c>
      <c r="AF42" s="28">
        <v>0</v>
      </c>
    </row>
    <row r="43" spans="4:32" x14ac:dyDescent="0.25">
      <c r="D43" s="14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CCE5B-6E45-4D1C-9619-87DD097193DB}">
  <dimension ref="A1:AK42"/>
  <sheetViews>
    <sheetView zoomScale="80" zoomScaleNormal="80" workbookViewId="0">
      <selection activeCell="E1" sqref="E1"/>
    </sheetView>
  </sheetViews>
  <sheetFormatPr defaultRowHeight="15" x14ac:dyDescent="0.25"/>
  <cols>
    <col min="1" max="1" width="10.28515625" customWidth="1"/>
    <col min="2" max="2" width="11.42578125" customWidth="1"/>
    <col min="3" max="3" width="10.42578125" customWidth="1"/>
    <col min="4" max="4" width="11.5703125" customWidth="1"/>
    <col min="5" max="5" width="6.28515625" customWidth="1"/>
    <col min="6" max="6" width="11.5703125" customWidth="1"/>
    <col min="7" max="18" width="8.42578125" customWidth="1"/>
    <col min="20" max="33" width="9" customWidth="1"/>
    <col min="36" max="36" width="11.28515625" customWidth="1"/>
  </cols>
  <sheetData>
    <row r="1" spans="1:37" x14ac:dyDescent="0.25">
      <c r="A1" t="s">
        <v>13</v>
      </c>
      <c r="B1" t="s">
        <v>33</v>
      </c>
      <c r="C1" t="s">
        <v>34</v>
      </c>
      <c r="D1" t="s">
        <v>35</v>
      </c>
      <c r="F1" t="s">
        <v>1</v>
      </c>
      <c r="H1" s="3" t="s">
        <v>2</v>
      </c>
      <c r="I1" s="4">
        <f>COUNT(C2:C25)</f>
        <v>24</v>
      </c>
      <c r="J1" s="3" t="s">
        <v>3</v>
      </c>
      <c r="K1" s="4">
        <v>12</v>
      </c>
      <c r="L1" s="3" t="s">
        <v>4</v>
      </c>
      <c r="M1" s="4">
        <f>I1-K1+1</f>
        <v>13</v>
      </c>
      <c r="T1" t="s">
        <v>5</v>
      </c>
      <c r="AK1" t="s">
        <v>36</v>
      </c>
    </row>
    <row r="2" spans="1:37" x14ac:dyDescent="0.25">
      <c r="A2" vm="1">
        <v>201.08</v>
      </c>
      <c r="B2" s="34">
        <f t="shared" ref="B2:B29" si="0">D2*_xlfn.STDEV.S($A$2:$A$25)+AVERAGE($A$2:$A$25)</f>
        <v>206.51056661803673</v>
      </c>
      <c r="C2" s="8">
        <f t="shared" ref="C2:C25" si="1">(A2-AVERAGE($A$2:$A$25))/_xlfn.STDEV.S($A$2:$A$25)</f>
        <v>-3.0317408288182253</v>
      </c>
      <c r="D2" s="7" cm="1">
        <f t="array" ref="D2">AVERAGE(IF(((ROW($F$16:$R$27)-ROW($F$16)+1)+(COLUMN($F$16:$R$27)-COLUMN($F$16)+1)) = ROW()-ROW($D$2)+2, $F$16:$R$27))</f>
        <v>-1.3025487017845694</v>
      </c>
      <c r="F2" s="8" cm="1">
        <f t="array" ref="F2">INDEX($C$2:$C$25, ROW()-ROW($F$2)+1 + COLUMN()-COLUMN($F$2))</f>
        <v>-3.0317408288182253</v>
      </c>
      <c r="G2" s="8" cm="1">
        <f t="array" ref="G2">INDEX($C$2:$C$25, ROW()-ROW($F$2)+1 + COLUMN()-COLUMN($F$2))</f>
        <v>-1.72940972839901</v>
      </c>
      <c r="H2" s="8" cm="1">
        <f t="array" ref="H2">INDEX($C$2:$C$25, ROW()-ROW($F$2)+1 + COLUMN()-COLUMN($F$2))</f>
        <v>-0.88560106920317883</v>
      </c>
      <c r="I2" s="8" cm="1">
        <f t="array" ref="I2">INDEX($C$2:$C$25, ROW()-ROW($F$2)+1 + COLUMN()-COLUMN($F$2))</f>
        <v>0.58549176305521167</v>
      </c>
      <c r="J2" s="8" cm="1">
        <f t="array" ref="J2">INDEX($C$2:$C$25, ROW()-ROW($F$2)+1 + COLUMN()-COLUMN($F$2))</f>
        <v>0.93893614483158216</v>
      </c>
      <c r="K2" s="8" cm="1">
        <f t="array" ref="K2">INDEX($C$2:$C$25, ROW()-ROW($F$2)+1 + COLUMN()-COLUMN($F$2))</f>
        <v>-0.20736995822691004</v>
      </c>
      <c r="L2" s="8" cm="1">
        <f t="array" ref="L2">INDEX($C$2:$C$25, ROW()-ROW($F$2)+1 + COLUMN()-COLUMN($F$2))</f>
        <v>-0.18826485650926789</v>
      </c>
      <c r="M2" s="8" cm="1">
        <f t="array" ref="M2">INDEX($C$2:$C$25, ROW()-ROW($F$2)+1 + COLUMN()-COLUMN($F$2))</f>
        <v>0.17154789250631067</v>
      </c>
      <c r="N2" s="8" cm="1">
        <f t="array" ref="N2">INDEX($C$2:$C$25, ROW()-ROW($F$2)+1 + COLUMN()-COLUMN($F$2))</f>
        <v>0.57593921219639055</v>
      </c>
      <c r="O2" s="8" cm="1">
        <f t="array" ref="O2">INDEX($C$2:$C$25, ROW()-ROW($F$2)+1 + COLUMN()-COLUMN($F$2))</f>
        <v>0.17791625974552772</v>
      </c>
      <c r="P2" s="8" cm="1">
        <f t="array" ref="P2">INDEX($C$2:$C$25, ROW()-ROW($F$2)+1 + COLUMN()-COLUMN($F$2))</f>
        <v>-0.630866379634623</v>
      </c>
      <c r="Q2" s="8" cm="1">
        <f t="array" ref="Q2">INDEX($C$2:$C$25, ROW()-ROW($F$2)+1 + COLUMN()-COLUMN($F$2))</f>
        <v>-0.4748413822738819</v>
      </c>
      <c r="R2" s="8" cm="1">
        <f t="array" ref="R2">INDEX($C$2:$C$25, ROW()-ROW($F$2)+1 + COLUMN()-COLUMN($F$2))</f>
        <v>-0.14050210221516254</v>
      </c>
      <c r="T2" s="11" cm="1">
        <f t="array" ref="T2:AE13">[1]!SVD_U(F2:R13)</f>
        <v>-0.48960794641679939</v>
      </c>
      <c r="U2" s="11">
        <v>-0.44308754368583408</v>
      </c>
      <c r="V2" s="11">
        <v>-0.46841190450259473</v>
      </c>
      <c r="W2" s="11">
        <v>0.33113118376430717</v>
      </c>
      <c r="X2" s="11">
        <v>-0.34509671246232837</v>
      </c>
      <c r="Y2" s="11">
        <v>-0.27477392507940834</v>
      </c>
      <c r="Z2" s="11">
        <v>-1.4597656760384827E-2</v>
      </c>
      <c r="AA2" s="11">
        <v>-0.12582420628037805</v>
      </c>
      <c r="AB2" s="11">
        <v>-1.4666658546789821E-3</v>
      </c>
      <c r="AC2" s="11">
        <v>-7.369754408182054E-2</v>
      </c>
      <c r="AD2" s="11">
        <v>-5.8618929370407753E-2</v>
      </c>
      <c r="AE2" s="11">
        <v>0.12406846084839371</v>
      </c>
      <c r="AJ2" s="1" vm="21">
        <v>45835</v>
      </c>
      <c r="AK2" s="8">
        <f>A2-B2</f>
        <v>-5.4305666180367211</v>
      </c>
    </row>
    <row r="3" spans="1:37" x14ac:dyDescent="0.25">
      <c r="A3" vm="2">
        <v>205.17</v>
      </c>
      <c r="B3" s="34">
        <f t="shared" si="0"/>
        <v>208.25237659053496</v>
      </c>
      <c r="C3" s="8">
        <f t="shared" si="1"/>
        <v>-1.72940972839901</v>
      </c>
      <c r="D3" s="7" cm="1">
        <f t="array" ref="D3">AVERAGE(IF(((ROW($F$16:$R$27)-ROW($F$16)+1)+(COLUMN($F$16:$R$27)-COLUMN($F$16)+1)) = ROW()-ROW($D$2)+2, $F$16:$R$27))</f>
        <v>-0.74792442349488852</v>
      </c>
      <c r="F3" s="8" cm="1">
        <f t="array" ref="F3">INDEX($C$2:$C$25, ROW()-ROW($F$2)+1 + COLUMN()-COLUMN($F$2))</f>
        <v>-1.72940972839901</v>
      </c>
      <c r="G3" s="8" cm="1">
        <f t="array" ref="G3">INDEX($C$2:$C$25, ROW()-ROW($F$2)+1 + COLUMN()-COLUMN($F$2))</f>
        <v>-0.88560106920317883</v>
      </c>
      <c r="H3" s="8" cm="1">
        <f t="array" ref="H3">INDEX($C$2:$C$25, ROW()-ROW($F$2)+1 + COLUMN()-COLUMN($F$2))</f>
        <v>0.58549176305521167</v>
      </c>
      <c r="I3" s="8" cm="1">
        <f t="array" ref="I3">INDEX($C$2:$C$25, ROW()-ROW($F$2)+1 + COLUMN()-COLUMN($F$2))</f>
        <v>0.93893614483158216</v>
      </c>
      <c r="J3" s="8" cm="1">
        <f t="array" ref="J3">INDEX($C$2:$C$25, ROW()-ROW($F$2)+1 + COLUMN()-COLUMN($F$2))</f>
        <v>-0.20736995822691004</v>
      </c>
      <c r="K3" s="8" cm="1">
        <f t="array" ref="K3">INDEX($C$2:$C$25, ROW()-ROW($F$2)+1 + COLUMN()-COLUMN($F$2))</f>
        <v>-0.18826485650926789</v>
      </c>
      <c r="L3" s="8" cm="1">
        <f t="array" ref="L3">INDEX($C$2:$C$25, ROW()-ROW($F$2)+1 + COLUMN()-COLUMN($F$2))</f>
        <v>0.17154789250631067</v>
      </c>
      <c r="M3" s="8" cm="1">
        <f t="array" ref="M3">INDEX($C$2:$C$25, ROW()-ROW($F$2)+1 + COLUMN()-COLUMN($F$2))</f>
        <v>0.57593921219639055</v>
      </c>
      <c r="N3" s="8" cm="1">
        <f t="array" ref="N3">INDEX($C$2:$C$25, ROW()-ROW($F$2)+1 + COLUMN()-COLUMN($F$2))</f>
        <v>0.17791625974552772</v>
      </c>
      <c r="O3" s="8" cm="1">
        <f t="array" ref="O3">INDEX($C$2:$C$25, ROW()-ROW($F$2)+1 + COLUMN()-COLUMN($F$2))</f>
        <v>-0.630866379634623</v>
      </c>
      <c r="P3" s="8" cm="1">
        <f t="array" ref="P3">INDEX($C$2:$C$25, ROW()-ROW($F$2)+1 + COLUMN()-COLUMN($F$2))</f>
        <v>-0.4748413822738819</v>
      </c>
      <c r="Q3" s="8" cm="1">
        <f t="array" ref="Q3">INDEX($C$2:$C$25, ROW()-ROW($F$2)+1 + COLUMN()-COLUMN($F$2))</f>
        <v>-0.14050210221516254</v>
      </c>
      <c r="R3" s="8" cm="1">
        <f t="array" ref="R3">INDEX($C$2:$C$25, ROW()-ROW($F$2)+1 + COLUMN()-COLUMN($F$2))</f>
        <v>-0.18508067288965485</v>
      </c>
      <c r="T3" s="11">
        <v>-0.32885465613629761</v>
      </c>
      <c r="U3" s="11">
        <v>-0.18973446408202602</v>
      </c>
      <c r="V3" s="11">
        <v>-0.28595532119196387</v>
      </c>
      <c r="W3" s="11">
        <v>-0.34782026696915941</v>
      </c>
      <c r="X3" s="11">
        <v>0.2431695849269008</v>
      </c>
      <c r="Y3" s="11">
        <v>0.34330773450930258</v>
      </c>
      <c r="Z3" s="11">
        <v>-0.27075171160895162</v>
      </c>
      <c r="AA3" s="11">
        <v>0.49301687337019545</v>
      </c>
      <c r="AB3" s="11">
        <v>-3.9590232018278604E-2</v>
      </c>
      <c r="AC3" s="11">
        <v>-0.20486365722331207</v>
      </c>
      <c r="AD3" s="11">
        <v>6.6500444302613551E-3</v>
      </c>
      <c r="AE3" s="11">
        <v>-0.34082482664410912</v>
      </c>
      <c r="AJ3" s="1" vm="22">
        <v>45838</v>
      </c>
      <c r="AK3" s="8">
        <f t="shared" ref="AK3:AK25" si="2">A3-B3</f>
        <v>-3.0823765905349774</v>
      </c>
    </row>
    <row r="4" spans="1:37" x14ac:dyDescent="0.25">
      <c r="A4" vm="3">
        <v>207.82</v>
      </c>
      <c r="B4" s="34">
        <f t="shared" si="0"/>
        <v>209.88528863463651</v>
      </c>
      <c r="C4" s="8">
        <f t="shared" si="1"/>
        <v>-0.88560106920317883</v>
      </c>
      <c r="D4" s="7" cm="1">
        <f t="array" ref="D4">AVERAGE(IF(((ROW($F$16:$R$27)-ROW($F$16)+1)+(COLUMN($F$16:$R$27)-COLUMN($F$16)+1)) = ROW()-ROW($D$2)+2, $F$16:$R$27))</f>
        <v>-0.22797524518618995</v>
      </c>
      <c r="F4" s="8" cm="1">
        <f t="array" ref="F4">INDEX($C$2:$C$25, ROW()-ROW($F$2)+1 + COLUMN()-COLUMN($F$2))</f>
        <v>-0.88560106920317883</v>
      </c>
      <c r="G4" s="8" cm="1">
        <f t="array" ref="G4">INDEX($C$2:$C$25, ROW()-ROW($F$2)+1 + COLUMN()-COLUMN($F$2))</f>
        <v>0.58549176305521167</v>
      </c>
      <c r="H4" s="8" cm="1">
        <f t="array" ref="H4">INDEX($C$2:$C$25, ROW()-ROW($F$2)+1 + COLUMN()-COLUMN($F$2))</f>
        <v>0.93893614483158216</v>
      </c>
      <c r="I4" s="8" cm="1">
        <f t="array" ref="I4">INDEX($C$2:$C$25, ROW()-ROW($F$2)+1 + COLUMN()-COLUMN($F$2))</f>
        <v>-0.20736995822691004</v>
      </c>
      <c r="J4" s="8" cm="1">
        <f t="array" ref="J4">INDEX($C$2:$C$25, ROW()-ROW($F$2)+1 + COLUMN()-COLUMN($F$2))</f>
        <v>-0.18826485650926789</v>
      </c>
      <c r="K4" s="8" cm="1">
        <f t="array" ref="K4">INDEX($C$2:$C$25, ROW()-ROW($F$2)+1 + COLUMN()-COLUMN($F$2))</f>
        <v>0.17154789250631067</v>
      </c>
      <c r="L4" s="8" cm="1">
        <f t="array" ref="L4">INDEX($C$2:$C$25, ROW()-ROW($F$2)+1 + COLUMN()-COLUMN($F$2))</f>
        <v>0.57593921219639055</v>
      </c>
      <c r="M4" s="8" cm="1">
        <f t="array" ref="M4">INDEX($C$2:$C$25, ROW()-ROW($F$2)+1 + COLUMN()-COLUMN($F$2))</f>
        <v>0.17791625974552772</v>
      </c>
      <c r="N4" s="8" cm="1">
        <f t="array" ref="N4">INDEX($C$2:$C$25, ROW()-ROW($F$2)+1 + COLUMN()-COLUMN($F$2))</f>
        <v>-0.630866379634623</v>
      </c>
      <c r="O4" s="8" cm="1">
        <f t="array" ref="O4">INDEX($C$2:$C$25, ROW()-ROW($F$2)+1 + COLUMN()-COLUMN($F$2))</f>
        <v>-0.4748413822738819</v>
      </c>
      <c r="P4" s="8" cm="1">
        <f t="array" ref="P4">INDEX($C$2:$C$25, ROW()-ROW($F$2)+1 + COLUMN()-COLUMN($F$2))</f>
        <v>-0.14050210221516254</v>
      </c>
      <c r="Q4" s="8" cm="1">
        <f t="array" ref="Q4">INDEX($C$2:$C$25, ROW()-ROW($F$2)+1 + COLUMN()-COLUMN($F$2))</f>
        <v>-0.18508067288965485</v>
      </c>
      <c r="R4" s="8" cm="1">
        <f t="array" ref="R4">INDEX($C$2:$C$25, ROW()-ROW($F$2)+1 + COLUMN()-COLUMN($F$2))</f>
        <v>0.18428462698474479</v>
      </c>
      <c r="T4" s="11">
        <v>-0.10963627258591012</v>
      </c>
      <c r="U4" s="11">
        <v>4.9777898867963036E-2</v>
      </c>
      <c r="V4" s="11">
        <v>-7.1670232947607529E-3</v>
      </c>
      <c r="W4" s="11">
        <v>-0.61486026889681866</v>
      </c>
      <c r="X4" s="11">
        <v>-0.40839357294856654</v>
      </c>
      <c r="Y4" s="11">
        <v>0.10018674260906334</v>
      </c>
      <c r="Z4" s="11">
        <v>-0.37336353492963353</v>
      </c>
      <c r="AA4" s="11">
        <v>-0.22143055771025838</v>
      </c>
      <c r="AB4" s="11">
        <v>0.28653086338066863</v>
      </c>
      <c r="AC4" s="11">
        <v>0.22725810537881422</v>
      </c>
      <c r="AD4" s="11">
        <v>2.7835705133147072E-2</v>
      </c>
      <c r="AE4" s="11">
        <v>0.32805793465985122</v>
      </c>
      <c r="AJ4" s="1" vm="23">
        <v>45839</v>
      </c>
      <c r="AK4" s="8">
        <f t="shared" si="2"/>
        <v>-2.0652886346365165</v>
      </c>
    </row>
    <row r="5" spans="1:37" x14ac:dyDescent="0.25">
      <c r="A5" vm="4">
        <v>212.44</v>
      </c>
      <c r="B5" s="34">
        <f t="shared" si="0"/>
        <v>211.10847210585953</v>
      </c>
      <c r="C5" s="8">
        <f t="shared" si="1"/>
        <v>0.58549176305521167</v>
      </c>
      <c r="D5" s="7" cm="1">
        <f t="array" ref="D5">AVERAGE(IF(((ROW($F$16:$R$27)-ROW($F$16)+1)+(COLUMN($F$16:$R$27)-COLUMN($F$16)+1)) = ROW()-ROW($D$2)+2, $F$16:$R$27))</f>
        <v>0.16150883209803968</v>
      </c>
      <c r="F5" s="8" cm="1">
        <f t="array" ref="F5">INDEX($C$2:$C$25, ROW()-ROW($F$2)+1 + COLUMN()-COLUMN($F$2))</f>
        <v>0.58549176305521167</v>
      </c>
      <c r="G5" s="8" cm="1">
        <f t="array" ref="G5">INDEX($C$2:$C$25, ROW()-ROW($F$2)+1 + COLUMN()-COLUMN($F$2))</f>
        <v>0.93893614483158216</v>
      </c>
      <c r="H5" s="8" cm="1">
        <f t="array" ref="H5">INDEX($C$2:$C$25, ROW()-ROW($F$2)+1 + COLUMN()-COLUMN($F$2))</f>
        <v>-0.20736995822691004</v>
      </c>
      <c r="I5" s="8" cm="1">
        <f t="array" ref="I5">INDEX($C$2:$C$25, ROW()-ROW($F$2)+1 + COLUMN()-COLUMN($F$2))</f>
        <v>-0.18826485650926789</v>
      </c>
      <c r="J5" s="8" cm="1">
        <f t="array" ref="J5">INDEX($C$2:$C$25, ROW()-ROW($F$2)+1 + COLUMN()-COLUMN($F$2))</f>
        <v>0.17154789250631067</v>
      </c>
      <c r="K5" s="8" cm="1">
        <f t="array" ref="K5">INDEX($C$2:$C$25, ROW()-ROW($F$2)+1 + COLUMN()-COLUMN($F$2))</f>
        <v>0.57593921219639055</v>
      </c>
      <c r="L5" s="8" cm="1">
        <f t="array" ref="L5">INDEX($C$2:$C$25, ROW()-ROW($F$2)+1 + COLUMN()-COLUMN($F$2))</f>
        <v>0.17791625974552772</v>
      </c>
      <c r="M5" s="8" cm="1">
        <f t="array" ref="M5">INDEX($C$2:$C$25, ROW()-ROW($F$2)+1 + COLUMN()-COLUMN($F$2))</f>
        <v>-0.630866379634623</v>
      </c>
      <c r="N5" s="8" cm="1">
        <f t="array" ref="N5">INDEX($C$2:$C$25, ROW()-ROW($F$2)+1 + COLUMN()-COLUMN($F$2))</f>
        <v>-0.4748413822738819</v>
      </c>
      <c r="O5" s="8" cm="1">
        <f t="array" ref="O5">INDEX($C$2:$C$25, ROW()-ROW($F$2)+1 + COLUMN()-COLUMN($F$2))</f>
        <v>-0.14050210221516254</v>
      </c>
      <c r="P5" s="8" cm="1">
        <f t="array" ref="P5">INDEX($C$2:$C$25, ROW()-ROW($F$2)+1 + COLUMN()-COLUMN($F$2))</f>
        <v>-0.18508067288965485</v>
      </c>
      <c r="Q5" s="8" cm="1">
        <f t="array" ref="Q5">INDEX($C$2:$C$25, ROW()-ROW($F$2)+1 + COLUMN()-COLUMN($F$2))</f>
        <v>0.18428462698474479</v>
      </c>
      <c r="R5" s="8" cm="1">
        <f t="array" ref="R5">INDEX($C$2:$C$25, ROW()-ROW($F$2)+1 + COLUMN()-COLUMN($F$2))</f>
        <v>0.59822849753363672</v>
      </c>
      <c r="T5" s="11">
        <v>0.11540275670783566</v>
      </c>
      <c r="U5" s="11">
        <v>0.20338419471669072</v>
      </c>
      <c r="V5" s="11">
        <v>9.5276650978825525E-2</v>
      </c>
      <c r="W5" s="11">
        <v>5.3825819527421367E-2</v>
      </c>
      <c r="X5" s="11">
        <v>-0.62086859603164435</v>
      </c>
      <c r="Y5" s="11">
        <v>0.17916606041180644</v>
      </c>
      <c r="Z5" s="11">
        <v>-0.19064020645355828</v>
      </c>
      <c r="AA5" s="11">
        <v>7.8548195224985903E-3</v>
      </c>
      <c r="AB5" s="11">
        <v>-0.56104600242762181</v>
      </c>
      <c r="AC5" s="11">
        <v>-0.30958864293750804</v>
      </c>
      <c r="AD5" s="11">
        <v>-0.15574201238253552</v>
      </c>
      <c r="AE5" s="11">
        <v>-0.2109151907024901</v>
      </c>
      <c r="AJ5" s="1" vm="24">
        <v>45840</v>
      </c>
      <c r="AK5" s="8">
        <f t="shared" si="2"/>
        <v>1.3315278941404642</v>
      </c>
    </row>
    <row r="6" spans="1:37" x14ac:dyDescent="0.25">
      <c r="A6" vm="5">
        <v>213.55</v>
      </c>
      <c r="B6" s="34">
        <f t="shared" si="0"/>
        <v>211.44188158184213</v>
      </c>
      <c r="C6" s="8">
        <f t="shared" si="1"/>
        <v>0.93893614483158216</v>
      </c>
      <c r="D6" s="7" cm="1">
        <f t="array" ref="D6">AVERAGE(IF(((ROW($F$16:$R$27)-ROW($F$16)+1)+(COLUMN($F$16:$R$27)-COLUMN($F$16)+1)) = ROW()-ROW($D$2)+2, $F$16:$R$27))</f>
        <v>0.26767253130258817</v>
      </c>
      <c r="F6" s="8" cm="1">
        <f t="array" ref="F6">INDEX($C$2:$C$25, ROW()-ROW($F$2)+1 + COLUMN()-COLUMN($F$2))</f>
        <v>0.93893614483158216</v>
      </c>
      <c r="G6" s="8" cm="1">
        <f t="array" ref="G6">INDEX($C$2:$C$25, ROW()-ROW($F$2)+1 + COLUMN()-COLUMN($F$2))</f>
        <v>-0.20736995822691004</v>
      </c>
      <c r="H6" s="8" cm="1">
        <f t="array" ref="H6">INDEX($C$2:$C$25, ROW()-ROW($F$2)+1 + COLUMN()-COLUMN($F$2))</f>
        <v>-0.18826485650926789</v>
      </c>
      <c r="I6" s="8" cm="1">
        <f t="array" ref="I6">INDEX($C$2:$C$25, ROW()-ROW($F$2)+1 + COLUMN()-COLUMN($F$2))</f>
        <v>0.17154789250631067</v>
      </c>
      <c r="J6" s="8" cm="1">
        <f t="array" ref="J6">INDEX($C$2:$C$25, ROW()-ROW($F$2)+1 + COLUMN()-COLUMN($F$2))</f>
        <v>0.57593921219639055</v>
      </c>
      <c r="K6" s="8" cm="1">
        <f t="array" ref="K6">INDEX($C$2:$C$25, ROW()-ROW($F$2)+1 + COLUMN()-COLUMN($F$2))</f>
        <v>0.17791625974552772</v>
      </c>
      <c r="L6" s="8" cm="1">
        <f t="array" ref="L6">INDEX($C$2:$C$25, ROW()-ROW($F$2)+1 + COLUMN()-COLUMN($F$2))</f>
        <v>-0.630866379634623</v>
      </c>
      <c r="M6" s="8" cm="1">
        <f t="array" ref="M6">INDEX($C$2:$C$25, ROW()-ROW($F$2)+1 + COLUMN()-COLUMN($F$2))</f>
        <v>-0.4748413822738819</v>
      </c>
      <c r="N6" s="8" cm="1">
        <f t="array" ref="N6">INDEX($C$2:$C$25, ROW()-ROW($F$2)+1 + COLUMN()-COLUMN($F$2))</f>
        <v>-0.14050210221516254</v>
      </c>
      <c r="O6" s="8" cm="1">
        <f t="array" ref="O6">INDEX($C$2:$C$25, ROW()-ROW($F$2)+1 + COLUMN()-COLUMN($F$2))</f>
        <v>-0.18508067288965485</v>
      </c>
      <c r="P6" s="8" cm="1">
        <f t="array" ref="P6">INDEX($C$2:$C$25, ROW()-ROW($F$2)+1 + COLUMN()-COLUMN($F$2))</f>
        <v>0.18428462698474479</v>
      </c>
      <c r="Q6" s="8" cm="1">
        <f t="array" ref="Q6">INDEX($C$2:$C$25, ROW()-ROW($F$2)+1 + COLUMN()-COLUMN($F$2))</f>
        <v>0.59822849753363672</v>
      </c>
      <c r="R6" s="8" cm="1">
        <f t="array" ref="R6">INDEX($C$2:$C$25, ROW()-ROW($F$2)+1 + COLUMN()-COLUMN($F$2))</f>
        <v>1.2095917524981672</v>
      </c>
      <c r="T6" s="11">
        <v>0.19284492930655123</v>
      </c>
      <c r="U6" s="11">
        <v>0.15061647598145328</v>
      </c>
      <c r="V6" s="11">
        <v>-0.21541743598548091</v>
      </c>
      <c r="W6" s="11">
        <v>0.40099773258911758</v>
      </c>
      <c r="X6" s="11">
        <v>-0.18602561539770826</v>
      </c>
      <c r="Y6" s="11">
        <v>0.55280157657590989</v>
      </c>
      <c r="Z6" s="11">
        <v>-1.0225766418461308E-2</v>
      </c>
      <c r="AA6" s="11">
        <v>2.3942261070643463E-2</v>
      </c>
      <c r="AB6" s="11">
        <v>0.58205703842686329</v>
      </c>
      <c r="AC6" s="11">
        <v>-0.22468254871586754</v>
      </c>
      <c r="AD6" s="11">
        <v>3.7871755531007981E-2</v>
      </c>
      <c r="AE6" s="11">
        <v>3.6631035691986787E-2</v>
      </c>
      <c r="AJ6" s="1" vm="25">
        <v>45841</v>
      </c>
      <c r="AK6" s="8">
        <f t="shared" si="2"/>
        <v>2.1081184181578863</v>
      </c>
    </row>
    <row r="7" spans="1:37" x14ac:dyDescent="0.25">
      <c r="A7" vm="6">
        <v>209.95</v>
      </c>
      <c r="B7" s="34">
        <f t="shared" si="0"/>
        <v>211.20079069207682</v>
      </c>
      <c r="C7" s="8">
        <f t="shared" si="1"/>
        <v>-0.20736995822691004</v>
      </c>
      <c r="D7" s="7" cm="1">
        <f t="array" ref="D7">AVERAGE(IF(((ROW($F$16:$R$27)-ROW($F$16)+1)+(COLUMN($F$16:$R$27)-COLUMN($F$16)+1)) = ROW()-ROW($D$2)+2, $F$16:$R$27))</f>
        <v>0.19090476509987012</v>
      </c>
      <c r="F7" s="8" cm="1">
        <f t="array" ref="F7">INDEX($C$2:$C$25, ROW()-ROW($F$2)+1 + COLUMN()-COLUMN($F$2))</f>
        <v>-0.20736995822691004</v>
      </c>
      <c r="G7" s="8" cm="1">
        <f t="array" ref="G7">INDEX($C$2:$C$25, ROW()-ROW($F$2)+1 + COLUMN()-COLUMN($F$2))</f>
        <v>-0.18826485650926789</v>
      </c>
      <c r="H7" s="8" cm="1">
        <f t="array" ref="H7">INDEX($C$2:$C$25, ROW()-ROW($F$2)+1 + COLUMN()-COLUMN($F$2))</f>
        <v>0.17154789250631067</v>
      </c>
      <c r="I7" s="8" cm="1">
        <f t="array" ref="I7">INDEX($C$2:$C$25, ROW()-ROW($F$2)+1 + COLUMN()-COLUMN($F$2))</f>
        <v>0.57593921219639055</v>
      </c>
      <c r="J7" s="8" cm="1">
        <f t="array" ref="J7">INDEX($C$2:$C$25, ROW()-ROW($F$2)+1 + COLUMN()-COLUMN($F$2))</f>
        <v>0.17791625974552772</v>
      </c>
      <c r="K7" s="8" cm="1">
        <f t="array" ref="K7">INDEX($C$2:$C$25, ROW()-ROW($F$2)+1 + COLUMN()-COLUMN($F$2))</f>
        <v>-0.630866379634623</v>
      </c>
      <c r="L7" s="8" cm="1">
        <f t="array" ref="L7">INDEX($C$2:$C$25, ROW()-ROW($F$2)+1 + COLUMN()-COLUMN($F$2))</f>
        <v>-0.4748413822738819</v>
      </c>
      <c r="M7" s="8" cm="1">
        <f t="array" ref="M7">INDEX($C$2:$C$25, ROW()-ROW($F$2)+1 + COLUMN()-COLUMN($F$2))</f>
        <v>-0.14050210221516254</v>
      </c>
      <c r="N7" s="8" cm="1">
        <f t="array" ref="N7">INDEX($C$2:$C$25, ROW()-ROW($F$2)+1 + COLUMN()-COLUMN($F$2))</f>
        <v>-0.18508067288965485</v>
      </c>
      <c r="O7" s="8" cm="1">
        <f t="array" ref="O7">INDEX($C$2:$C$25, ROW()-ROW($F$2)+1 + COLUMN()-COLUMN($F$2))</f>
        <v>0.18428462698474479</v>
      </c>
      <c r="P7" s="8" cm="1">
        <f t="array" ref="P7">INDEX($C$2:$C$25, ROW()-ROW($F$2)+1 + COLUMN()-COLUMN($F$2))</f>
        <v>0.59822849753363672</v>
      </c>
      <c r="Q7" s="8" cm="1">
        <f t="array" ref="Q7">INDEX($C$2:$C$25, ROW()-ROW($F$2)+1 + COLUMN()-COLUMN($F$2))</f>
        <v>1.2095917524981672</v>
      </c>
      <c r="R7" s="8" cm="1">
        <f t="array" ref="R7">INDEX($C$2:$C$25, ROW()-ROW($F$2)+1 + COLUMN()-COLUMN($F$2))</f>
        <v>1.1299871620079944</v>
      </c>
      <c r="T7" s="11">
        <v>0.18410233910320389</v>
      </c>
      <c r="U7" s="11">
        <v>-1.3773551760727459E-2</v>
      </c>
      <c r="V7" s="11">
        <v>-0.48603110958168466</v>
      </c>
      <c r="W7" s="11">
        <v>-2.4344892189917568E-2</v>
      </c>
      <c r="X7" s="11">
        <v>-3.7406884204748546E-2</v>
      </c>
      <c r="Y7" s="11">
        <v>0.34202664844710018</v>
      </c>
      <c r="Z7" s="11">
        <v>0.24204644828804325</v>
      </c>
      <c r="AA7" s="11">
        <v>-0.12990639776835824</v>
      </c>
      <c r="AB7" s="11">
        <v>-0.28448135283894471</v>
      </c>
      <c r="AC7" s="11">
        <v>0.65465916753209508</v>
      </c>
      <c r="AD7" s="11">
        <v>-7.0042236833137116E-3</v>
      </c>
      <c r="AE7" s="11">
        <v>-0.16030196914417633</v>
      </c>
      <c r="AJ7" s="1" vm="26">
        <v>45845</v>
      </c>
      <c r="AK7" s="8">
        <f t="shared" si="2"/>
        <v>-1.2507906920768335</v>
      </c>
    </row>
    <row r="8" spans="1:37" x14ac:dyDescent="0.25">
      <c r="A8" vm="7">
        <v>210.01</v>
      </c>
      <c r="B8" s="34">
        <f t="shared" si="0"/>
        <v>211.08989661785648</v>
      </c>
      <c r="C8" s="8">
        <f t="shared" si="1"/>
        <v>-0.18826485650926789</v>
      </c>
      <c r="D8" s="7" cm="1">
        <f t="array" ref="D8">AVERAGE(IF(((ROW($F$16:$R$27)-ROW($F$16)+1)+(COLUMN($F$16:$R$27)-COLUMN($F$16)+1)) = ROW()-ROW($D$2)+2, $F$16:$R$27))</f>
        <v>0.15559405563548245</v>
      </c>
      <c r="F8" s="8" cm="1">
        <f t="array" ref="F8">INDEX($C$2:$C$25, ROW()-ROW($F$2)+1 + COLUMN()-COLUMN($F$2))</f>
        <v>-0.18826485650926789</v>
      </c>
      <c r="G8" s="8" cm="1">
        <f t="array" ref="G8">INDEX($C$2:$C$25, ROW()-ROW($F$2)+1 + COLUMN()-COLUMN($F$2))</f>
        <v>0.17154789250631067</v>
      </c>
      <c r="H8" s="8" cm="1">
        <f t="array" ref="H8">INDEX($C$2:$C$25, ROW()-ROW($F$2)+1 + COLUMN()-COLUMN($F$2))</f>
        <v>0.57593921219639055</v>
      </c>
      <c r="I8" s="8" cm="1">
        <f t="array" ref="I8">INDEX($C$2:$C$25, ROW()-ROW($F$2)+1 + COLUMN()-COLUMN($F$2))</f>
        <v>0.17791625974552772</v>
      </c>
      <c r="J8" s="8" cm="1">
        <f t="array" ref="J8">INDEX($C$2:$C$25, ROW()-ROW($F$2)+1 + COLUMN()-COLUMN($F$2))</f>
        <v>-0.630866379634623</v>
      </c>
      <c r="K8" s="8" cm="1">
        <f t="array" ref="K8">INDEX($C$2:$C$25, ROW()-ROW($F$2)+1 + COLUMN()-COLUMN($F$2))</f>
        <v>-0.4748413822738819</v>
      </c>
      <c r="L8" s="8" cm="1">
        <f t="array" ref="L8">INDEX($C$2:$C$25, ROW()-ROW($F$2)+1 + COLUMN()-COLUMN($F$2))</f>
        <v>-0.14050210221516254</v>
      </c>
      <c r="M8" s="8" cm="1">
        <f t="array" ref="M8">INDEX($C$2:$C$25, ROW()-ROW($F$2)+1 + COLUMN()-COLUMN($F$2))</f>
        <v>-0.18508067288965485</v>
      </c>
      <c r="N8" s="8" cm="1">
        <f t="array" ref="N8">INDEX($C$2:$C$25, ROW()-ROW($F$2)+1 + COLUMN()-COLUMN($F$2))</f>
        <v>0.18428462698474479</v>
      </c>
      <c r="O8" s="8" cm="1">
        <f t="array" ref="O8">INDEX($C$2:$C$25, ROW()-ROW($F$2)+1 + COLUMN()-COLUMN($F$2))</f>
        <v>0.59822849753363672</v>
      </c>
      <c r="P8" s="8" cm="1">
        <f t="array" ref="P8">INDEX($C$2:$C$25, ROW()-ROW($F$2)+1 + COLUMN()-COLUMN($F$2))</f>
        <v>1.2095917524981672</v>
      </c>
      <c r="Q8" s="8" cm="1">
        <f t="array" ref="Q8">INDEX($C$2:$C$25, ROW()-ROW($F$2)+1 + COLUMN()-COLUMN($F$2))</f>
        <v>1.1299871620079944</v>
      </c>
      <c r="R8" s="8" cm="1">
        <f t="array" ref="R8">INDEX($C$2:$C$25, ROW()-ROW($F$2)+1 + COLUMN()-COLUMN($F$2))</f>
        <v>1.0058040008433207</v>
      </c>
      <c r="T8" s="11">
        <v>0.30596308321051585</v>
      </c>
      <c r="U8" s="11">
        <v>-7.7010595380550106E-2</v>
      </c>
      <c r="V8" s="11">
        <v>-0.35466897098186223</v>
      </c>
      <c r="W8" s="11">
        <v>-0.36122352260502349</v>
      </c>
      <c r="X8" s="11">
        <v>4.1965288563970357E-4</v>
      </c>
      <c r="Y8" s="11">
        <v>-2.095571951135803E-2</v>
      </c>
      <c r="Z8" s="11">
        <v>0.43525046991920896</v>
      </c>
      <c r="AA8" s="11">
        <v>3.6242265363837345E-2</v>
      </c>
      <c r="AB8" s="11">
        <v>-0.15892308932592428</v>
      </c>
      <c r="AC8" s="11">
        <v>-0.47448521865330034</v>
      </c>
      <c r="AD8" s="11">
        <v>0.19194653646361456</v>
      </c>
      <c r="AE8" s="11">
        <v>0.40712579394668608</v>
      </c>
      <c r="AJ8" s="1" vm="27">
        <v>45846</v>
      </c>
      <c r="AK8" s="8">
        <f t="shared" si="2"/>
        <v>-1.079896617856491</v>
      </c>
    </row>
    <row r="9" spans="1:37" x14ac:dyDescent="0.25">
      <c r="A9" vm="8">
        <v>211.14</v>
      </c>
      <c r="B9" s="34">
        <f t="shared" si="0"/>
        <v>211.06461144343268</v>
      </c>
      <c r="C9" s="8">
        <f t="shared" si="1"/>
        <v>0.17154789250631067</v>
      </c>
      <c r="D9" s="7" cm="1">
        <f t="array" ref="D9">AVERAGE(IF(((ROW($F$16:$R$27)-ROW($F$16)+1)+(COLUMN($F$16:$R$27)-COLUMN($F$16)+1)) = ROW()-ROW($D$2)+2, $F$16:$R$27))</f>
        <v>0.14754279181357222</v>
      </c>
      <c r="F9" s="8" cm="1">
        <f t="array" ref="F9">INDEX($C$2:$C$25, ROW()-ROW($F$2)+1 + COLUMN()-COLUMN($F$2))</f>
        <v>0.17154789250631067</v>
      </c>
      <c r="G9" s="8" cm="1">
        <f t="array" ref="G9">INDEX($C$2:$C$25, ROW()-ROW($F$2)+1 + COLUMN()-COLUMN($F$2))</f>
        <v>0.57593921219639055</v>
      </c>
      <c r="H9" s="8" cm="1">
        <f t="array" ref="H9">INDEX($C$2:$C$25, ROW()-ROW($F$2)+1 + COLUMN()-COLUMN($F$2))</f>
        <v>0.17791625974552772</v>
      </c>
      <c r="I9" s="8" cm="1">
        <f t="array" ref="I9">INDEX($C$2:$C$25, ROW()-ROW($F$2)+1 + COLUMN()-COLUMN($F$2))</f>
        <v>-0.630866379634623</v>
      </c>
      <c r="J9" s="8" cm="1">
        <f t="array" ref="J9">INDEX($C$2:$C$25, ROW()-ROW($F$2)+1 + COLUMN()-COLUMN($F$2))</f>
        <v>-0.4748413822738819</v>
      </c>
      <c r="K9" s="8" cm="1">
        <f t="array" ref="K9">INDEX($C$2:$C$25, ROW()-ROW($F$2)+1 + COLUMN()-COLUMN($F$2))</f>
        <v>-0.14050210221516254</v>
      </c>
      <c r="L9" s="8" cm="1">
        <f t="array" ref="L9">INDEX($C$2:$C$25, ROW()-ROW($F$2)+1 + COLUMN()-COLUMN($F$2))</f>
        <v>-0.18508067288965485</v>
      </c>
      <c r="M9" s="8" cm="1">
        <f t="array" ref="M9">INDEX($C$2:$C$25, ROW()-ROW($F$2)+1 + COLUMN()-COLUMN($F$2))</f>
        <v>0.18428462698474479</v>
      </c>
      <c r="N9" s="8" cm="1">
        <f t="array" ref="N9">INDEX($C$2:$C$25, ROW()-ROW($F$2)+1 + COLUMN()-COLUMN($F$2))</f>
        <v>0.59822849753363672</v>
      </c>
      <c r="O9" s="8" cm="1">
        <f t="array" ref="O9">INDEX($C$2:$C$25, ROW()-ROW($F$2)+1 + COLUMN()-COLUMN($F$2))</f>
        <v>1.2095917524981672</v>
      </c>
      <c r="P9" s="8" cm="1">
        <f t="array" ref="P9">INDEX($C$2:$C$25, ROW()-ROW($F$2)+1 + COLUMN()-COLUMN($F$2))</f>
        <v>1.1299871620079944</v>
      </c>
      <c r="Q9" s="8" cm="1">
        <f t="array" ref="Q9">INDEX($C$2:$C$25, ROW()-ROW($F$2)+1 + COLUMN()-COLUMN($F$2))</f>
        <v>1.0058040008433207</v>
      </c>
      <c r="R9" s="8" cm="1">
        <f t="array" ref="R9">INDEX($C$2:$C$25, ROW()-ROW($F$2)+1 + COLUMN()-COLUMN($F$2))</f>
        <v>1.0440142042786049</v>
      </c>
      <c r="T9" s="11">
        <v>0.41871045723060368</v>
      </c>
      <c r="U9" s="11">
        <v>-0.14044806148488018</v>
      </c>
      <c r="V9" s="11">
        <v>-0.14156907423361395</v>
      </c>
      <c r="W9" s="11">
        <v>-0.18225007496567744</v>
      </c>
      <c r="X9" s="11">
        <v>-0.23413193795924406</v>
      </c>
      <c r="Y9" s="11">
        <v>-0.40655451859329994</v>
      </c>
      <c r="Z9" s="11">
        <v>8.4859705153926476E-2</v>
      </c>
      <c r="AA9" s="11">
        <v>0.2549167774119368</v>
      </c>
      <c r="AB9" s="11">
        <v>0.34075403524425163</v>
      </c>
      <c r="AC9" s="11">
        <v>3.8750580282401886E-2</v>
      </c>
      <c r="AD9" s="11">
        <v>-0.45426867266622611</v>
      </c>
      <c r="AE9" s="11">
        <v>-0.36801627888856947</v>
      </c>
      <c r="AJ9" s="1" vm="28">
        <v>45847</v>
      </c>
      <c r="AK9" s="8">
        <f t="shared" si="2"/>
        <v>7.5388556567304477E-2</v>
      </c>
    </row>
    <row r="10" spans="1:37" x14ac:dyDescent="0.25">
      <c r="A10" vm="9">
        <v>212.41</v>
      </c>
      <c r="B10" s="34">
        <f t="shared" si="0"/>
        <v>210.92121130864538</v>
      </c>
      <c r="C10" s="8">
        <f t="shared" si="1"/>
        <v>0.57593921219639055</v>
      </c>
      <c r="D10" s="7" cm="1">
        <f t="array" ref="D10">AVERAGE(IF(((ROW($F$16:$R$27)-ROW($F$16)+1)+(COLUMN($F$16:$R$27)-COLUMN($F$16)+1)) = ROW()-ROW($D$2)+2, $F$16:$R$27))</f>
        <v>0.10188155578965152</v>
      </c>
      <c r="F10" s="8" cm="1">
        <f t="array" ref="F10">INDEX($C$2:$C$25, ROW()-ROW($F$2)+1 + COLUMN()-COLUMN($F$2))</f>
        <v>0.57593921219639055</v>
      </c>
      <c r="G10" s="8" cm="1">
        <f t="array" ref="G10">INDEX($C$2:$C$25, ROW()-ROW($F$2)+1 + COLUMN()-COLUMN($F$2))</f>
        <v>0.17791625974552772</v>
      </c>
      <c r="H10" s="8" cm="1">
        <f t="array" ref="H10">INDEX($C$2:$C$25, ROW()-ROW($F$2)+1 + COLUMN()-COLUMN($F$2))</f>
        <v>-0.630866379634623</v>
      </c>
      <c r="I10" s="8" cm="1">
        <f t="array" ref="I10">INDEX($C$2:$C$25, ROW()-ROW($F$2)+1 + COLUMN()-COLUMN($F$2))</f>
        <v>-0.4748413822738819</v>
      </c>
      <c r="J10" s="8" cm="1">
        <f t="array" ref="J10">INDEX($C$2:$C$25, ROW()-ROW($F$2)+1 + COLUMN()-COLUMN($F$2))</f>
        <v>-0.14050210221516254</v>
      </c>
      <c r="K10" s="8" cm="1">
        <f t="array" ref="K10">INDEX($C$2:$C$25, ROW()-ROW($F$2)+1 + COLUMN()-COLUMN($F$2))</f>
        <v>-0.18508067288965485</v>
      </c>
      <c r="L10" s="8" cm="1">
        <f t="array" ref="L10">INDEX($C$2:$C$25, ROW()-ROW($F$2)+1 + COLUMN()-COLUMN($F$2))</f>
        <v>0.18428462698474479</v>
      </c>
      <c r="M10" s="8" cm="1">
        <f t="array" ref="M10">INDEX($C$2:$C$25, ROW()-ROW($F$2)+1 + COLUMN()-COLUMN($F$2))</f>
        <v>0.59822849753363672</v>
      </c>
      <c r="N10" s="8" cm="1">
        <f t="array" ref="N10">INDEX($C$2:$C$25, ROW()-ROW($F$2)+1 + COLUMN()-COLUMN($F$2))</f>
        <v>1.2095917524981672</v>
      </c>
      <c r="O10" s="8" cm="1">
        <f t="array" ref="O10">INDEX($C$2:$C$25, ROW()-ROW($F$2)+1 + COLUMN()-COLUMN($F$2))</f>
        <v>1.1299871620079944</v>
      </c>
      <c r="P10" s="8" cm="1">
        <f t="array" ref="P10">INDEX($C$2:$C$25, ROW()-ROW($F$2)+1 + COLUMN()-COLUMN($F$2))</f>
        <v>1.0058040008433207</v>
      </c>
      <c r="Q10" s="8" cm="1">
        <f t="array" ref="Q10">INDEX($C$2:$C$25, ROW()-ROW($F$2)+1 + COLUMN()-COLUMN($F$2))</f>
        <v>1.0440142042786049</v>
      </c>
      <c r="R10" s="8" cm="1">
        <f t="array" ref="R10">INDEX($C$2:$C$25, ROW()-ROW($F$2)+1 + COLUMN()-COLUMN($F$2))</f>
        <v>1.0981453258119274</v>
      </c>
      <c r="T10" s="11">
        <v>0.43787943535307222</v>
      </c>
      <c r="U10" s="11">
        <v>-0.25402857657139766</v>
      </c>
      <c r="V10" s="11">
        <v>-6.758653341690124E-2</v>
      </c>
      <c r="W10" s="11">
        <v>0.18549559618286254</v>
      </c>
      <c r="X10" s="11">
        <v>-5.8589853745708985E-2</v>
      </c>
      <c r="Y10" s="11">
        <v>-0.18258419833860579</v>
      </c>
      <c r="Z10" s="11">
        <v>-0.48439524396142852</v>
      </c>
      <c r="AA10" s="11">
        <v>0.27062541684931751</v>
      </c>
      <c r="AB10" s="11">
        <v>-8.4812939223046224E-2</v>
      </c>
      <c r="AC10" s="11">
        <v>0.14035219503327331</v>
      </c>
      <c r="AD10" s="11">
        <v>0.57254551059421865</v>
      </c>
      <c r="AE10" s="11">
        <v>7.3536131277880931E-2</v>
      </c>
      <c r="AJ10" s="1" vm="29">
        <v>45848</v>
      </c>
      <c r="AK10" s="8">
        <f t="shared" si="2"/>
        <v>1.488788691354614</v>
      </c>
    </row>
    <row r="11" spans="1:37" x14ac:dyDescent="0.25">
      <c r="A11" vm="10">
        <v>211.16</v>
      </c>
      <c r="B11" s="34">
        <f t="shared" si="0"/>
        <v>210.52696193824897</v>
      </c>
      <c r="C11" s="8">
        <f t="shared" si="1"/>
        <v>0.17791625974552772</v>
      </c>
      <c r="D11" s="7" cm="1">
        <f t="array" ref="D11">AVERAGE(IF(((ROW($F$16:$R$27)-ROW($F$16)+1)+(COLUMN($F$16:$R$27)-COLUMN($F$16)+1)) = ROW()-ROW($D$2)+2, $F$16:$R$27))</f>
        <v>-2.3654682936004923E-2</v>
      </c>
      <c r="F11" s="8" cm="1">
        <f t="array" ref="F11">INDEX($C$2:$C$25, ROW()-ROW($F$2)+1 + COLUMN()-COLUMN($F$2))</f>
        <v>0.17791625974552772</v>
      </c>
      <c r="G11" s="8" cm="1">
        <f t="array" ref="G11">INDEX($C$2:$C$25, ROW()-ROW($F$2)+1 + COLUMN()-COLUMN($F$2))</f>
        <v>-0.630866379634623</v>
      </c>
      <c r="H11" s="8" cm="1">
        <f t="array" ref="H11">INDEX($C$2:$C$25, ROW()-ROW($F$2)+1 + COLUMN()-COLUMN($F$2))</f>
        <v>-0.4748413822738819</v>
      </c>
      <c r="I11" s="8" cm="1">
        <f t="array" ref="I11">INDEX($C$2:$C$25, ROW()-ROW($F$2)+1 + COLUMN()-COLUMN($F$2))</f>
        <v>-0.14050210221516254</v>
      </c>
      <c r="J11" s="8" cm="1">
        <f t="array" ref="J11">INDEX($C$2:$C$25, ROW()-ROW($F$2)+1 + COLUMN()-COLUMN($F$2))</f>
        <v>-0.18508067288965485</v>
      </c>
      <c r="K11" s="8" cm="1">
        <f t="array" ref="K11">INDEX($C$2:$C$25, ROW()-ROW($F$2)+1 + COLUMN()-COLUMN($F$2))</f>
        <v>0.18428462698474479</v>
      </c>
      <c r="L11" s="8" cm="1">
        <f t="array" ref="L11">INDEX($C$2:$C$25, ROW()-ROW($F$2)+1 + COLUMN()-COLUMN($F$2))</f>
        <v>0.59822849753363672</v>
      </c>
      <c r="M11" s="8" cm="1">
        <f t="array" ref="M11">INDEX($C$2:$C$25, ROW()-ROW($F$2)+1 + COLUMN()-COLUMN($F$2))</f>
        <v>1.2095917524981672</v>
      </c>
      <c r="N11" s="8" cm="1">
        <f t="array" ref="N11">INDEX($C$2:$C$25, ROW()-ROW($F$2)+1 + COLUMN()-COLUMN($F$2))</f>
        <v>1.1299871620079944</v>
      </c>
      <c r="O11" s="8" cm="1">
        <f t="array" ref="O11">INDEX($C$2:$C$25, ROW()-ROW($F$2)+1 + COLUMN()-COLUMN($F$2))</f>
        <v>1.0058040008433207</v>
      </c>
      <c r="P11" s="8" cm="1">
        <f t="array" ref="P11">INDEX($C$2:$C$25, ROW()-ROW($F$2)+1 + COLUMN()-COLUMN($F$2))</f>
        <v>1.0440142042786049</v>
      </c>
      <c r="Q11" s="8" cm="1">
        <f t="array" ref="Q11">INDEX($C$2:$C$25, ROW()-ROW($F$2)+1 + COLUMN()-COLUMN($F$2))</f>
        <v>1.0981453258119274</v>
      </c>
      <c r="R11" s="8" cm="1">
        <f t="array" ref="R11">INDEX($C$2:$C$25, ROW()-ROW($F$2)+1 + COLUMN()-COLUMN($F$2))</f>
        <v>0.21294227956120801</v>
      </c>
      <c r="T11" s="11">
        <v>0.28749466590714051</v>
      </c>
      <c r="U11" s="11">
        <v>-0.4183626242186062</v>
      </c>
      <c r="V11" s="11">
        <v>2.6532495613126154E-2</v>
      </c>
      <c r="W11" s="11">
        <v>7.4260183886591391E-2</v>
      </c>
      <c r="X11" s="11">
        <v>0.3050684206210581</v>
      </c>
      <c r="Y11" s="11">
        <v>0.22046813777049182</v>
      </c>
      <c r="Z11" s="11">
        <v>-0.34452564804300267</v>
      </c>
      <c r="AA11" s="11">
        <v>-0.22309817967171694</v>
      </c>
      <c r="AB11" s="11">
        <v>-0.15073753492869588</v>
      </c>
      <c r="AC11" s="11">
        <v>-7.9182087296079048E-2</v>
      </c>
      <c r="AD11" s="11">
        <v>-0.55269451088280863</v>
      </c>
      <c r="AE11" s="11">
        <v>0.30248056596756062</v>
      </c>
      <c r="AJ11" s="1" vm="30">
        <v>45849</v>
      </c>
      <c r="AK11" s="8">
        <f t="shared" si="2"/>
        <v>0.63303806175102295</v>
      </c>
    </row>
    <row r="12" spans="1:37" x14ac:dyDescent="0.25">
      <c r="A12" vm="11">
        <v>208.62</v>
      </c>
      <c r="B12" s="34">
        <f t="shared" si="0"/>
        <v>210.08496631036326</v>
      </c>
      <c r="C12" s="8">
        <f t="shared" si="1"/>
        <v>-0.630866379634623</v>
      </c>
      <c r="D12" s="7" cm="1">
        <f t="array" ref="D12">AVERAGE(IF(((ROW($F$16:$R$27)-ROW($F$16)+1)+(COLUMN($F$16:$R$27)-COLUMN($F$16)+1)) = ROW()-ROW($D$2)+2, $F$16:$R$27))</f>
        <v>-0.16439420676116467</v>
      </c>
      <c r="F12" s="8" cm="1">
        <f t="array" ref="F12">INDEX($C$2:$C$25, ROW()-ROW($F$2)+1 + COLUMN()-COLUMN($F$2))</f>
        <v>-0.630866379634623</v>
      </c>
      <c r="G12" s="8" cm="1">
        <f t="array" ref="G12">INDEX($C$2:$C$25, ROW()-ROW($F$2)+1 + COLUMN()-COLUMN($F$2))</f>
        <v>-0.4748413822738819</v>
      </c>
      <c r="H12" s="8" cm="1">
        <f t="array" ref="H12">INDEX($C$2:$C$25, ROW()-ROW($F$2)+1 + COLUMN()-COLUMN($F$2))</f>
        <v>-0.14050210221516254</v>
      </c>
      <c r="I12" s="8" cm="1">
        <f t="array" ref="I12">INDEX($C$2:$C$25, ROW()-ROW($F$2)+1 + COLUMN()-COLUMN($F$2))</f>
        <v>-0.18508067288965485</v>
      </c>
      <c r="J12" s="8" cm="1">
        <f t="array" ref="J12">INDEX($C$2:$C$25, ROW()-ROW($F$2)+1 + COLUMN()-COLUMN($F$2))</f>
        <v>0.18428462698474479</v>
      </c>
      <c r="K12" s="8" cm="1">
        <f t="array" ref="K12">INDEX($C$2:$C$25, ROW()-ROW($F$2)+1 + COLUMN()-COLUMN($F$2))</f>
        <v>0.59822849753363672</v>
      </c>
      <c r="L12" s="8" cm="1">
        <f t="array" ref="L12">INDEX($C$2:$C$25, ROW()-ROW($F$2)+1 + COLUMN()-COLUMN($F$2))</f>
        <v>1.2095917524981672</v>
      </c>
      <c r="M12" s="8" cm="1">
        <f t="array" ref="M12">INDEX($C$2:$C$25, ROW()-ROW($F$2)+1 + COLUMN()-COLUMN($F$2))</f>
        <v>1.1299871620079944</v>
      </c>
      <c r="N12" s="8" cm="1">
        <f t="array" ref="N12">INDEX($C$2:$C$25, ROW()-ROW($F$2)+1 + COLUMN()-COLUMN($F$2))</f>
        <v>1.0058040008433207</v>
      </c>
      <c r="O12" s="8" cm="1">
        <f t="array" ref="O12">INDEX($C$2:$C$25, ROW()-ROW($F$2)+1 + COLUMN()-COLUMN($F$2))</f>
        <v>1.0440142042786049</v>
      </c>
      <c r="P12" s="8" cm="1">
        <f t="array" ref="P12">INDEX($C$2:$C$25, ROW()-ROW($F$2)+1 + COLUMN()-COLUMN($F$2))</f>
        <v>1.0981453258119274</v>
      </c>
      <c r="Q12" s="8" cm="1">
        <f t="array" ref="Q12">INDEX($C$2:$C$25, ROW()-ROW($F$2)+1 + COLUMN()-COLUMN($F$2))</f>
        <v>0.21294227956120801</v>
      </c>
      <c r="R12" s="8" cm="1">
        <f t="array" ref="R12">INDEX($C$2:$C$25, ROW()-ROW($F$2)+1 + COLUMN()-COLUMN($F$2))</f>
        <v>-0.49394648399152402</v>
      </c>
      <c r="T12" s="11">
        <v>8.3591836474356279E-2</v>
      </c>
      <c r="U12" s="11">
        <v>-0.49924125490438925</v>
      </c>
      <c r="V12" s="11">
        <v>0.22612432221251397</v>
      </c>
      <c r="W12" s="11">
        <v>-0.15090414286675718</v>
      </c>
      <c r="X12" s="11">
        <v>-5.0847149810428961E-2</v>
      </c>
      <c r="Y12" s="11">
        <v>0.14570592483227651</v>
      </c>
      <c r="Z12" s="11">
        <v>0.12903243576590606</v>
      </c>
      <c r="AA12" s="11">
        <v>-0.51632093848182681</v>
      </c>
      <c r="AB12" s="11">
        <v>0.10258651674407725</v>
      </c>
      <c r="AC12" s="11">
        <v>-0.17080921436138563</v>
      </c>
      <c r="AD12" s="11">
        <v>0.30343058336193213</v>
      </c>
      <c r="AE12" s="11">
        <v>-0.4806704428488226</v>
      </c>
      <c r="AJ12" s="1" vm="31">
        <v>45852</v>
      </c>
      <c r="AK12" s="8">
        <f t="shared" si="2"/>
        <v>-1.464966310363252</v>
      </c>
    </row>
    <row r="13" spans="1:37" x14ac:dyDescent="0.25">
      <c r="A13" vm="12">
        <v>209.11</v>
      </c>
      <c r="B13" s="34">
        <f t="shared" si="0"/>
        <v>209.87178320883407</v>
      </c>
      <c r="C13" s="8">
        <f t="shared" si="1"/>
        <v>-0.4748413822738819</v>
      </c>
      <c r="D13" s="7" cm="1">
        <f t="array" ref="D13">AVERAGE(IF(((ROW($F$16:$R$27)-ROW($F$16)+1)+(COLUMN($F$16:$R$27)-COLUMN($F$16)+1)) = ROW()-ROW($D$2)+2, $F$16:$R$27))</f>
        <v>-0.23227562074778499</v>
      </c>
      <c r="F13" s="8" cm="1">
        <f t="array" ref="F13">INDEX($C$2:$C$25, ROW()-ROW($F$2)+1 + COLUMN()-COLUMN($F$2))</f>
        <v>-0.4748413822738819</v>
      </c>
      <c r="G13" s="8" cm="1">
        <f t="array" ref="G13">INDEX($C$2:$C$25, ROW()-ROW($F$2)+1 + COLUMN()-COLUMN($F$2))</f>
        <v>-0.14050210221516254</v>
      </c>
      <c r="H13" s="8" cm="1">
        <f t="array" ref="H13">INDEX($C$2:$C$25, ROW()-ROW($F$2)+1 + COLUMN()-COLUMN($F$2))</f>
        <v>-0.18508067288965485</v>
      </c>
      <c r="I13" s="8" cm="1">
        <f t="array" ref="I13">INDEX($C$2:$C$25, ROW()-ROW($F$2)+1 + COLUMN()-COLUMN($F$2))</f>
        <v>0.18428462698474479</v>
      </c>
      <c r="J13" s="8" cm="1">
        <f t="array" ref="J13">INDEX($C$2:$C$25, ROW()-ROW($F$2)+1 + COLUMN()-COLUMN($F$2))</f>
        <v>0.59822849753363672</v>
      </c>
      <c r="K13" s="8" cm="1">
        <f t="array" ref="K13">INDEX($C$2:$C$25, ROW()-ROW($F$2)+1 + COLUMN()-COLUMN($F$2))</f>
        <v>1.2095917524981672</v>
      </c>
      <c r="L13" s="8" cm="1">
        <f t="array" ref="L13">INDEX($C$2:$C$25, ROW()-ROW($F$2)+1 + COLUMN()-COLUMN($F$2))</f>
        <v>1.1299871620079944</v>
      </c>
      <c r="M13" s="8" cm="1">
        <f t="array" ref="M13">INDEX($C$2:$C$25, ROW()-ROW($F$2)+1 + COLUMN()-COLUMN($F$2))</f>
        <v>1.0058040008433207</v>
      </c>
      <c r="N13" s="8" cm="1">
        <f t="array" ref="N13">INDEX($C$2:$C$25, ROW()-ROW($F$2)+1 + COLUMN()-COLUMN($F$2))</f>
        <v>1.0440142042786049</v>
      </c>
      <c r="O13" s="8" cm="1">
        <f t="array" ref="O13">INDEX($C$2:$C$25, ROW()-ROW($F$2)+1 + COLUMN()-COLUMN($F$2))</f>
        <v>1.0981453258119274</v>
      </c>
      <c r="P13" s="8" cm="1">
        <f t="array" ref="P13">INDEX($C$2:$C$25, ROW()-ROW($F$2)+1 + COLUMN()-COLUMN($F$2))</f>
        <v>0.21294227956120801</v>
      </c>
      <c r="Q13" s="8" cm="1">
        <f t="array" ref="Q13">INDEX($C$2:$C$25, ROW()-ROW($F$2)+1 + COLUMN()-COLUMN($F$2))</f>
        <v>-0.49394648399152402</v>
      </c>
      <c r="R13" s="8" cm="1">
        <f t="array" ref="R13">INDEX($C$2:$C$25, ROW()-ROW($F$2)+1 + COLUMN()-COLUMN($F$2))</f>
        <v>-0.96520565969335148</v>
      </c>
      <c r="T13" s="11">
        <v>-7.3531586144305799E-2</v>
      </c>
      <c r="U13" s="11">
        <v>-0.43185684537391689</v>
      </c>
      <c r="V13" s="11">
        <v>0.45257476804866476</v>
      </c>
      <c r="W13" s="11">
        <v>2.5262660879198904E-2</v>
      </c>
      <c r="X13" s="11">
        <v>-0.28214534930254676</v>
      </c>
      <c r="Y13" s="11">
        <v>0.27024117572390627</v>
      </c>
      <c r="Z13" s="11">
        <v>0.35414003866144722</v>
      </c>
      <c r="AA13" s="11">
        <v>0.46761762886465941</v>
      </c>
      <c r="AB13" s="11">
        <v>-5.383348878175008E-3</v>
      </c>
      <c r="AC13" s="11">
        <v>0.21039283926789354</v>
      </c>
      <c r="AD13" s="11">
        <v>-3.8113846613338741E-2</v>
      </c>
      <c r="AE13" s="11">
        <v>0.24528789344749</v>
      </c>
      <c r="AJ13" s="1" vm="32">
        <v>45853</v>
      </c>
      <c r="AK13" s="8">
        <f t="shared" si="2"/>
        <v>-0.76178320883406059</v>
      </c>
    </row>
    <row r="14" spans="1:37" x14ac:dyDescent="0.25">
      <c r="A14" vm="13">
        <v>210.16</v>
      </c>
      <c r="B14" s="34">
        <f t="shared" si="0"/>
        <v>209.98888423954747</v>
      </c>
      <c r="C14" s="8">
        <f t="shared" si="1"/>
        <v>-0.14050210221516254</v>
      </c>
      <c r="D14" s="7" cm="1">
        <f t="array" ref="D14">AVERAGE(IF(((ROW($F$16:$R$27)-ROW($F$16)+1)+(COLUMN($F$16:$R$27)-COLUMN($F$16)+1)) = ROW()-ROW($D$2)+2, $F$16:$R$27))</f>
        <v>-0.19498850236411205</v>
      </c>
      <c r="AJ14" s="1" vm="33">
        <v>45854</v>
      </c>
      <c r="AK14" s="8">
        <f t="shared" si="2"/>
        <v>0.17111576045252264</v>
      </c>
    </row>
    <row r="15" spans="1:37" x14ac:dyDescent="0.25">
      <c r="A15" vm="14">
        <v>210.02</v>
      </c>
      <c r="B15" s="34">
        <f t="shared" si="0"/>
        <v>210.46131074208884</v>
      </c>
      <c r="C15" s="8">
        <f t="shared" si="1"/>
        <v>-0.18508067288965485</v>
      </c>
      <c r="D15" s="7" cm="1">
        <f t="array" ref="D15">AVERAGE(IF(((ROW($F$16:$R$27)-ROW($F$16)+1)+(COLUMN($F$16:$R$27)-COLUMN($F$16)+1)) = ROW()-ROW($D$2)+2, $F$16:$R$27))</f>
        <v>-4.4559229278070697E-2</v>
      </c>
      <c r="F15" t="s">
        <v>8</v>
      </c>
      <c r="T15" t="s">
        <v>6</v>
      </c>
      <c r="AJ15" s="1" vm="34">
        <v>45855</v>
      </c>
      <c r="AK15" s="8">
        <f t="shared" si="2"/>
        <v>-0.44131074208883092</v>
      </c>
    </row>
    <row r="16" spans="1:37" x14ac:dyDescent="0.25">
      <c r="A16" vm="15">
        <v>211.18</v>
      </c>
      <c r="B16" s="34">
        <f t="shared" si="0"/>
        <v>210.92540682577749</v>
      </c>
      <c r="C16" s="8">
        <f t="shared" si="1"/>
        <v>0.18428462698474479</v>
      </c>
      <c r="D16" s="7" cm="1">
        <f t="array" ref="D16">AVERAGE(IF(((ROW($F$16:$R$27)-ROW($F$16)+1)+(COLUMN($F$16:$R$27)-COLUMN($F$16)+1)) = ROW()-ROW($D$2)+2, $F$16:$R$27))</f>
        <v>0.10321748548243581</v>
      </c>
      <c r="F16" s="10" cm="1">
        <f t="array" ref="F16">$T$31 * INDEX($T$2:$AE$13, ROW()-ROW($F$16)+1, 1) * INDEX($T$16:$AF$28, COLUMN()-COLUMN($F$16)+1, 1)</f>
        <v>-1.3025487017845694</v>
      </c>
      <c r="G16" s="10" cm="1">
        <f t="array" ref="G16">$T$31 * INDEX($T$2:$AE$13, ROW()-ROW($F$16)+1, 1) * INDEX($T$16:$AF$28, COLUMN()-COLUMN($F$16)+1, 1)</f>
        <v>-0.62096679378573227</v>
      </c>
      <c r="H16" s="10" cm="1">
        <f t="array" ref="H16">$T$31 * INDEX($T$2:$AE$13, ROW()-ROW($F$16)+1, 1) * INDEX($T$16:$AF$28, COLUMN()-COLUMN($F$16)+1, 1)</f>
        <v>2.4834014987496631E-2</v>
      </c>
      <c r="I16" s="10" cm="1">
        <f t="array" ref="I16">$T$31 * INDEX($T$2:$AE$13, ROW()-ROW($F$16)+1, 1) * INDEX($T$16:$AF$28, COLUMN()-COLUMN($F$16)+1, 1)</f>
        <v>0.461389616690214</v>
      </c>
      <c r="J16" s="10" cm="1">
        <f t="array" ref="J16">$T$31 * INDEX($T$2:$AE$13, ROW()-ROW($F$16)+1, 1) * INDEX($T$16:$AF$28, COLUMN()-COLUMN($F$16)+1, 1)</f>
        <v>0.36349280766320402</v>
      </c>
      <c r="K16" s="10" cm="1">
        <f t="array" ref="K16">$T$31 * INDEX($T$2:$AE$13, ROW()-ROW($F$16)+1, 1) * INDEX($T$16:$AF$28, COLUMN()-COLUMN($F$16)+1, 1)</f>
        <v>6.9449349728373133E-2</v>
      </c>
      <c r="L16" s="10" cm="1">
        <f t="array" ref="L16">$T$31 * INDEX($T$2:$AE$13, ROW()-ROW($F$16)+1, 1) * INDEX($T$16:$AF$28, COLUMN()-COLUMN($F$16)+1, 1)</f>
        <v>3.2171363646735646E-2</v>
      </c>
      <c r="M16" s="10" cm="1">
        <f t="array" ref="M16">$T$31 * INDEX($T$2:$AE$13, ROW()-ROW($F$16)+1, 1) * INDEX($T$16:$AF$28, COLUMN()-COLUMN($F$16)+1, 1)</f>
        <v>-8.2057167109599247E-2</v>
      </c>
      <c r="N16" s="10" cm="1">
        <f t="array" ref="N16">$T$31 * INDEX($T$2:$AE$13, ROW()-ROW($F$16)+1, 1) * INDEX($T$16:$AF$28, COLUMN()-COLUMN($F$16)+1, 1)</f>
        <v>-0.38258178621626981</v>
      </c>
      <c r="O16" s="10" cm="1">
        <f t="array" ref="O16">$T$31 * INDEX($T$2:$AE$13, ROW()-ROW($F$16)+1, 1) * INDEX($T$16:$AF$28, COLUMN()-COLUMN($F$16)+1, 1)</f>
        <v>-0.8002268199101058</v>
      </c>
      <c r="P16" s="10" cm="1">
        <f t="array" ref="P16">$T$31 * INDEX($T$2:$AE$13, ROW()-ROW($F$16)+1, 1) * INDEX($T$16:$AF$28, COLUMN()-COLUMN($F$16)+1, 1)</f>
        <v>-1.1088078639892589</v>
      </c>
      <c r="Q16" s="10" cm="1">
        <f t="array" ref="Q16">$T$31 * INDEX($T$2:$AE$13, ROW()-ROW($F$16)+1, 1) * INDEX($T$16:$AF$28, COLUMN()-COLUMN($F$16)+1, 1)</f>
        <v>-1.1026766980338665</v>
      </c>
      <c r="R16" s="10" cm="1">
        <f t="array" ref="R16">$T$31 * INDEX($T$2:$AE$13, ROW()-ROW($F$16)+1, 1) * INDEX($T$16:$AF$28, COLUMN()-COLUMN($F$16)+1, 1)</f>
        <v>-0.94808771277999693</v>
      </c>
      <c r="T16" s="12" cm="1">
        <f t="array" ref="T16:AF28">[1]!SVD_V(F2:R13)</f>
        <v>0.50811845631880992</v>
      </c>
      <c r="U16" s="12">
        <v>0.43604781533084047</v>
      </c>
      <c r="V16" s="12">
        <v>0.4325267089837066</v>
      </c>
      <c r="W16" s="12">
        <v>0.33277498827320851</v>
      </c>
      <c r="X16" s="12">
        <v>0.37195662936300566</v>
      </c>
      <c r="Y16" s="12">
        <v>0.25387177629309754</v>
      </c>
      <c r="Z16" s="12">
        <v>1.5690199037329045E-2</v>
      </c>
      <c r="AA16" s="12">
        <v>5.0655154101101774E-2</v>
      </c>
      <c r="AB16" s="12">
        <v>8.0430275438767795E-2</v>
      </c>
      <c r="AC16" s="12">
        <v>4.1891692917473522E-2</v>
      </c>
      <c r="AD16" s="12">
        <v>8.9312562757629887E-2</v>
      </c>
      <c r="AE16" s="12">
        <v>0.17900080729786394</v>
      </c>
      <c r="AF16" s="12">
        <v>1.6384011939252208E-3</v>
      </c>
      <c r="AJ16" s="1" vm="35">
        <v>45856</v>
      </c>
      <c r="AK16" s="8">
        <f t="shared" si="2"/>
        <v>0.2545931742225207</v>
      </c>
    </row>
    <row r="17" spans="1:37" x14ac:dyDescent="0.25">
      <c r="A17" vm="16">
        <v>212.48</v>
      </c>
      <c r="B17" s="34">
        <f t="shared" si="0"/>
        <v>211.29886697295095</v>
      </c>
      <c r="C17" s="8">
        <f t="shared" si="1"/>
        <v>0.59822849753363672</v>
      </c>
      <c r="D17" s="7" cm="1">
        <f t="array" ref="D17">AVERAGE(IF(((ROW($F$16:$R$27)-ROW($F$16)+1)+(COLUMN($F$16:$R$27)-COLUMN($F$16)+1)) = ROW()-ROW($D$2)+2, $F$16:$R$27))</f>
        <v>0.22213405380300993</v>
      </c>
      <c r="F17" s="10" cm="1">
        <f t="array" ref="F17">$T$31 * INDEX($T$2:$AE$13, ROW()-ROW($F$16)+1, 1) * INDEX($T$16:$AF$28, COLUMN()-COLUMN($F$16)+1, 1)</f>
        <v>-0.87488205320404488</v>
      </c>
      <c r="G17" s="10" cm="1">
        <f t="array" ref="G17">$T$31 * INDEX($T$2:$AE$13, ROW()-ROW($F$16)+1, 1) * INDEX($T$16:$AF$28, COLUMN()-COLUMN($F$16)+1, 1)</f>
        <v>-0.41708436910994434</v>
      </c>
      <c r="H17" s="10" cm="1">
        <f t="array" ref="H17">$T$31 * INDEX($T$2:$AE$13, ROW()-ROW($F$16)+1, 1) * INDEX($T$16:$AF$28, COLUMN()-COLUMN($F$16)+1, 1)</f>
        <v>1.6680246958746352E-2</v>
      </c>
      <c r="I17" s="10" cm="1">
        <f t="array" ref="I17">$T$31 * INDEX($T$2:$AE$13, ROW()-ROW($F$16)+1, 1) * INDEX($T$16:$AF$28, COLUMN()-COLUMN($F$16)+1, 1)</f>
        <v>0.30990126866190981</v>
      </c>
      <c r="J17" s="10" cm="1">
        <f t="array" ref="J17">$T$31 * INDEX($T$2:$AE$13, ROW()-ROW($F$16)+1, 1) * INDEX($T$16:$AF$28, COLUMN()-COLUMN($F$16)+1, 1)</f>
        <v>0.24414698157357931</v>
      </c>
      <c r="K17" s="10" cm="1">
        <f t="array" ref="K17">$T$31 * INDEX($T$2:$AE$13, ROW()-ROW($F$16)+1, 1) * INDEX($T$16:$AF$28, COLUMN()-COLUMN($F$16)+1, 1)</f>
        <v>4.6647000300871704E-2</v>
      </c>
      <c r="L17" s="10" cm="1">
        <f t="array" ref="L17">$T$31 * INDEX($T$2:$AE$13, ROW()-ROW($F$16)+1, 1) * INDEX($T$16:$AF$28, COLUMN()-COLUMN($F$16)+1, 1)</f>
        <v>2.1608519238526858E-2</v>
      </c>
      <c r="M17" s="10" cm="1">
        <f t="array" ref="M17">$T$31 * INDEX($T$2:$AE$13, ROW()-ROW($F$16)+1, 1) * INDEX($T$16:$AF$28, COLUMN()-COLUMN($F$16)+1, 1)</f>
        <v>-5.5115284935293822E-2</v>
      </c>
      <c r="N17" s="10" cm="1">
        <f t="array" ref="N17">$T$31 * INDEX($T$2:$AE$13, ROW()-ROW($F$16)+1, 1) * INDEX($T$16:$AF$28, COLUMN()-COLUMN($F$16)+1, 1)</f>
        <v>-0.25696846358587822</v>
      </c>
      <c r="O17" s="10" cm="1">
        <f t="array" ref="O17">$T$31 * INDEX($T$2:$AE$13, ROW()-ROW($F$16)+1, 1) * INDEX($T$16:$AF$28, COLUMN()-COLUMN($F$16)+1, 1)</f>
        <v>-0.53748783617281448</v>
      </c>
      <c r="P17" s="10" cm="1">
        <f t="array" ref="P17">$T$31 * INDEX($T$2:$AE$13, ROW()-ROW($F$16)+1, 1) * INDEX($T$16:$AF$28, COLUMN()-COLUMN($F$16)+1, 1)</f>
        <v>-0.74475226863045663</v>
      </c>
      <c r="Q17" s="10" cm="1">
        <f t="array" ref="Q17">$T$31 * INDEX($T$2:$AE$13, ROW()-ROW($F$16)+1, 1) * INDEX($T$16:$AF$28, COLUMN()-COLUMN($F$16)+1, 1)</f>
        <v>-0.74063415231569663</v>
      </c>
      <c r="R17" s="10" cm="1">
        <f t="array" ref="R17">$T$31 * INDEX($T$2:$AE$13, ROW()-ROW($F$16)+1, 1) * INDEX($T$16:$AF$28, COLUMN()-COLUMN($F$16)+1, 1)</f>
        <v>-0.63680146749067734</v>
      </c>
      <c r="T17" s="12">
        <v>0.24223638490550059</v>
      </c>
      <c r="U17" s="12">
        <v>0.30960547977482888</v>
      </c>
      <c r="V17" s="12">
        <v>0.26718053257618091</v>
      </c>
      <c r="W17" s="12">
        <v>-0.32027275433939706</v>
      </c>
      <c r="X17" s="12">
        <v>-0.41237660504137769</v>
      </c>
      <c r="Y17" s="12">
        <v>-0.21474734722912639</v>
      </c>
      <c r="Z17" s="12">
        <v>-3.4977707772385735E-2</v>
      </c>
      <c r="AA17" s="12">
        <v>0.28307065869805198</v>
      </c>
      <c r="AB17" s="12">
        <v>-0.32277777554542281</v>
      </c>
      <c r="AC17" s="12">
        <v>0.31204706933015769</v>
      </c>
      <c r="AD17" s="12">
        <v>0.11976465484826782</v>
      </c>
      <c r="AE17" s="12">
        <v>-0.39491005505221866</v>
      </c>
      <c r="AF17" s="12">
        <v>-4.6110640653231935E-2</v>
      </c>
      <c r="AJ17" s="1" vm="36">
        <v>45859</v>
      </c>
      <c r="AK17" s="8">
        <f t="shared" si="2"/>
        <v>1.181133027049043</v>
      </c>
    </row>
    <row r="18" spans="1:37" x14ac:dyDescent="0.25">
      <c r="A18" vm="17">
        <v>214.4</v>
      </c>
      <c r="B18" s="34">
        <f t="shared" si="0"/>
        <v>211.60645264632674</v>
      </c>
      <c r="C18" s="8">
        <f t="shared" si="1"/>
        <v>1.2095917524981672</v>
      </c>
      <c r="D18" s="7" cm="1">
        <f t="array" ref="D18">AVERAGE(IF(((ROW($F$16:$R$27)-ROW($F$16)+1)+(COLUMN($F$16:$R$27)-COLUMN($F$16)+1)) = ROW()-ROW($D$2)+2, $F$16:$R$27))</f>
        <v>0.3200749800819026</v>
      </c>
      <c r="F18" s="10" cm="1">
        <f t="array" ref="F18">$T$31 * INDEX($T$2:$AE$13, ROW()-ROW($F$16)+1, 1) * INDEX($T$16:$AF$28, COLUMN()-COLUMN($F$16)+1, 1)</f>
        <v>-0.29167538143612215</v>
      </c>
      <c r="G18" s="10" cm="1">
        <f t="array" ref="G18">$T$31 * INDEX($T$2:$AE$13, ROW()-ROW($F$16)+1, 1) * INDEX($T$16:$AF$28, COLUMN()-COLUMN($F$16)+1, 1)</f>
        <v>-0.13905102065548341</v>
      </c>
      <c r="H18" s="10" cm="1">
        <f t="array" ref="H18">$T$31 * INDEX($T$2:$AE$13, ROW()-ROW($F$16)+1, 1) * INDEX($T$16:$AF$28, COLUMN()-COLUMN($F$16)+1, 1)</f>
        <v>5.5609980526213467E-3</v>
      </c>
      <c r="I18" s="10" cm="1">
        <f t="array" ref="I18">$T$31 * INDEX($T$2:$AE$13, ROW()-ROW($F$16)+1, 1) * INDEX($T$16:$AF$28, COLUMN()-COLUMN($F$16)+1, 1)</f>
        <v>0.10331743623436669</v>
      </c>
      <c r="J18" s="10" cm="1">
        <f t="array" ref="J18">$T$31 * INDEX($T$2:$AE$13, ROW()-ROW($F$16)+1, 1) * INDEX($T$16:$AF$28, COLUMN()-COLUMN($F$16)+1, 1)</f>
        <v>8.1395730677245065E-2</v>
      </c>
      <c r="K18" s="10" cm="1">
        <f t="array" ref="K18">$T$31 * INDEX($T$2:$AE$13, ROW()-ROW($F$16)+1, 1) * INDEX($T$16:$AF$28, COLUMN()-COLUMN($F$16)+1, 1)</f>
        <v>1.5551560985597726E-2</v>
      </c>
      <c r="L18" s="10" cm="1">
        <f t="array" ref="L18">$T$31 * INDEX($T$2:$AE$13, ROW()-ROW($F$16)+1, 1) * INDEX($T$16:$AF$28, COLUMN()-COLUMN($F$16)+1, 1)</f>
        <v>7.2040260376642559E-3</v>
      </c>
      <c r="M18" s="10" cm="1">
        <f t="array" ref="M18">$T$31 * INDEX($T$2:$AE$13, ROW()-ROW($F$16)+1, 1) * INDEX($T$16:$AF$28, COLUMN()-COLUMN($F$16)+1, 1)</f>
        <v>-1.8374787432875937E-2</v>
      </c>
      <c r="N18" s="10" cm="1">
        <f t="array" ref="N18">$T$31 * INDEX($T$2:$AE$13, ROW()-ROW($F$16)+1, 1) * INDEX($T$16:$AF$28, COLUMN()-COLUMN($F$16)+1, 1)</f>
        <v>-8.5670261904417774E-2</v>
      </c>
      <c r="O18" s="10" cm="1">
        <f t="array" ref="O18">$T$31 * INDEX($T$2:$AE$13, ROW()-ROW($F$16)+1, 1) * INDEX($T$16:$AF$28, COLUMN()-COLUMN($F$16)+1, 1)</f>
        <v>-0.17919211973641702</v>
      </c>
      <c r="P18" s="10" cm="1">
        <f t="array" ref="P18">$T$31 * INDEX($T$2:$AE$13, ROW()-ROW($F$16)+1, 1) * INDEX($T$16:$AF$28, COLUMN()-COLUMN($F$16)+1, 1)</f>
        <v>-0.2482916425507509</v>
      </c>
      <c r="Q18" s="10" cm="1">
        <f t="array" ref="Q18">$T$31 * INDEX($T$2:$AE$13, ROW()-ROW($F$16)+1, 1) * INDEX($T$16:$AF$28, COLUMN()-COLUMN($F$16)+1, 1)</f>
        <v>-0.2469187110310026</v>
      </c>
      <c r="R18" s="10" cm="1">
        <f t="array" ref="R18">$T$31 * INDEX($T$2:$AE$13, ROW()-ROW($F$16)+1, 1) * INDEX($T$16:$AF$28, COLUMN()-COLUMN($F$16)+1, 1)</f>
        <v>-0.21230211575286079</v>
      </c>
      <c r="T18" s="12">
        <v>-9.6876388133178542E-3</v>
      </c>
      <c r="U18" s="12">
        <v>0.13894903247837306</v>
      </c>
      <c r="V18" s="12">
        <v>-3.8790040364788538E-2</v>
      </c>
      <c r="W18" s="12">
        <v>-0.64498386137118324</v>
      </c>
      <c r="X18" s="12">
        <v>8.134869740474987E-2</v>
      </c>
      <c r="Y18" s="12">
        <v>0.22486679329601011</v>
      </c>
      <c r="Z18" s="12">
        <v>0.25749195812343301</v>
      </c>
      <c r="AA18" s="12">
        <v>0.21441061181238366</v>
      </c>
      <c r="AB18" s="12">
        <v>0.4920488163797424</v>
      </c>
      <c r="AC18" s="12">
        <v>9.9424359739932328E-2</v>
      </c>
      <c r="AD18" s="12">
        <v>3.6926817156488047E-3</v>
      </c>
      <c r="AE18" s="12">
        <v>0.16129590768258265</v>
      </c>
      <c r="AF18" s="12">
        <v>0.34000958276240706</v>
      </c>
      <c r="AJ18" s="1" vm="37">
        <v>45860</v>
      </c>
      <c r="AK18" s="8">
        <f t="shared" si="2"/>
        <v>2.7935473536732616</v>
      </c>
    </row>
    <row r="19" spans="1:37" x14ac:dyDescent="0.25">
      <c r="A19" vm="18">
        <v>214.15</v>
      </c>
      <c r="B19" s="34">
        <f t="shared" si="0"/>
        <v>211.92610063736782</v>
      </c>
      <c r="C19" s="8">
        <f t="shared" si="1"/>
        <v>1.1299871620079944</v>
      </c>
      <c r="D19" s="7" cm="1">
        <f t="array" ref="D19">AVERAGE(IF(((ROW($F$16:$R$27)-ROW($F$16)+1)+(COLUMN($F$16:$R$27)-COLUMN($F$16)+1)) = ROW()-ROW($D$2)+2, $F$16:$R$27))</f>
        <v>0.42185676979323672</v>
      </c>
      <c r="F19" s="10" cm="1">
        <f t="array" ref="F19">$T$31 * INDEX($T$2:$AE$13, ROW()-ROW($F$16)+1, 1) * INDEX($T$16:$AF$28, COLUMN()-COLUMN($F$16)+1, 1)</f>
        <v>0.30701648539868176</v>
      </c>
      <c r="G19" s="10" cm="1">
        <f t="array" ref="G19">$T$31 * INDEX($T$2:$AE$13, ROW()-ROW($F$16)+1, 1) * INDEX($T$16:$AF$28, COLUMN()-COLUMN($F$16)+1, 1)</f>
        <v>0.14636461755033472</v>
      </c>
      <c r="H19" s="10" cm="1">
        <f t="array" ref="H19">$T$31 * INDEX($T$2:$AE$13, ROW()-ROW($F$16)+1, 1) * INDEX($T$16:$AF$28, COLUMN()-COLUMN($F$16)+1, 1)</f>
        <v>-5.8534870821747003E-3</v>
      </c>
      <c r="I19" s="10" cm="1">
        <f t="array" ref="I19">$T$31 * INDEX($T$2:$AE$13, ROW()-ROW($F$16)+1, 1) * INDEX($T$16:$AF$28, COLUMN()-COLUMN($F$16)+1, 1)</f>
        <v>-0.10875157168526577</v>
      </c>
      <c r="J19" s="10" cm="1">
        <f t="array" ref="J19">$T$31 * INDEX($T$2:$AE$13, ROW()-ROW($F$16)+1, 1) * INDEX($T$16:$AF$28, COLUMN()-COLUMN($F$16)+1, 1)</f>
        <v>-8.5676861159632356E-2</v>
      </c>
      <c r="K19" s="10" cm="1">
        <f t="array" ref="K19">$T$31 * INDEX($T$2:$AE$13, ROW()-ROW($F$16)+1, 1) * INDEX($T$16:$AF$28, COLUMN()-COLUMN($F$16)+1, 1)</f>
        <v>-1.6369518650332589E-2</v>
      </c>
      <c r="L19" s="10" cm="1">
        <f t="array" ref="L19">$T$31 * INDEX($T$2:$AE$13, ROW()-ROW($F$16)+1, 1) * INDEX($T$16:$AF$28, COLUMN()-COLUMN($F$16)+1, 1)</f>
        <v>-7.5829325872970631E-3</v>
      </c>
      <c r="M19" s="10" cm="1">
        <f t="array" ref="M19">$T$31 * INDEX($T$2:$AE$13, ROW()-ROW($F$16)+1, 1) * INDEX($T$16:$AF$28, COLUMN()-COLUMN($F$16)+1, 1)</f>
        <v>1.934123692514966E-2</v>
      </c>
      <c r="N19" s="10" cm="1">
        <f t="array" ref="N19">$T$31 * INDEX($T$2:$AE$13, ROW()-ROW($F$16)+1, 1) * INDEX($T$16:$AF$28, COLUMN()-COLUMN($F$16)+1, 1)</f>
        <v>9.0176217765019662E-2</v>
      </c>
      <c r="O19" s="10" cm="1">
        <f t="array" ref="O19">$T$31 * INDEX($T$2:$AE$13, ROW()-ROW($F$16)+1, 1) * INDEX($T$16:$AF$28, COLUMN()-COLUMN($F$16)+1, 1)</f>
        <v>0.18861699791644213</v>
      </c>
      <c r="P19" s="10" cm="1">
        <f t="array" ref="P19">$T$31 * INDEX($T$2:$AE$13, ROW()-ROW($F$16)+1, 1) * INDEX($T$16:$AF$28, COLUMN()-COLUMN($F$16)+1, 1)</f>
        <v>0.26135091372629904</v>
      </c>
      <c r="Q19" s="10" cm="1">
        <f t="array" ref="Q19">$T$31 * INDEX($T$2:$AE$13, ROW()-ROW($F$16)+1, 1) * INDEX($T$16:$AF$28, COLUMN()-COLUMN($F$16)+1, 1)</f>
        <v>0.25990577081498856</v>
      </c>
      <c r="R19" s="10" cm="1">
        <f t="array" ref="R19">$T$31 * INDEX($T$2:$AE$13, ROW()-ROW($F$16)+1, 1) * INDEX($T$16:$AF$28, COLUMN()-COLUMN($F$16)+1, 1)</f>
        <v>0.22346846381144483</v>
      </c>
      <c r="T19" s="12">
        <v>-0.17998603773736935</v>
      </c>
      <c r="U19" s="12">
        <v>-4.0228423712034694E-2</v>
      </c>
      <c r="V19" s="12">
        <v>-0.22106460866621991</v>
      </c>
      <c r="W19" s="12">
        <v>1.0131682315644548E-2</v>
      </c>
      <c r="X19" s="12">
        <v>0.16310215404971842</v>
      </c>
      <c r="Y19" s="12">
        <v>0.52709158478687979</v>
      </c>
      <c r="Z19" s="12">
        <v>0.35892281991744784</v>
      </c>
      <c r="AA19" s="12">
        <v>0.41577409261869158</v>
      </c>
      <c r="AB19" s="12">
        <v>-0.44336472245667646</v>
      </c>
      <c r="AC19" s="12">
        <v>4.4295977937288497E-2</v>
      </c>
      <c r="AD19" s="12">
        <v>0.17417813846643268</v>
      </c>
      <c r="AE19" s="12">
        <v>-6.791274914932712E-3</v>
      </c>
      <c r="AF19" s="12">
        <v>-0.28631170719977689</v>
      </c>
      <c r="AJ19" s="1" vm="38">
        <v>45861</v>
      </c>
      <c r="AK19" s="8">
        <f t="shared" si="2"/>
        <v>2.2238993626321815</v>
      </c>
    </row>
    <row r="20" spans="1:37" x14ac:dyDescent="0.25">
      <c r="A20" vm="19">
        <v>213.76</v>
      </c>
      <c r="B20" s="34">
        <f t="shared" si="0"/>
        <v>212.19769279751711</v>
      </c>
      <c r="C20" s="8">
        <f t="shared" si="1"/>
        <v>1.0058040008433207</v>
      </c>
      <c r="D20" s="7" cm="1">
        <f t="array" ref="D20">AVERAGE(IF(((ROW($F$16:$R$27)-ROW($F$16)+1)+(COLUMN($F$16:$R$27)-COLUMN($F$16)+1)) = ROW()-ROW($D$2)+2, $F$16:$R$27))</f>
        <v>0.50833670054933167</v>
      </c>
      <c r="F20" s="10" cm="1">
        <f t="array" ref="F20">$T$31 * INDEX($T$2:$AE$13, ROW()-ROW($F$16)+1, 1) * INDEX($T$16:$AF$28, COLUMN()-COLUMN($F$16)+1, 1)</f>
        <v>0.51304296458487086</v>
      </c>
      <c r="G20" s="10" cm="1">
        <f t="array" ref="G20">$T$31 * INDEX($T$2:$AE$13, ROW()-ROW($F$16)+1, 1) * INDEX($T$16:$AF$28, COLUMN()-COLUMN($F$16)+1, 1)</f>
        <v>0.24458405613250167</v>
      </c>
      <c r="H20" s="10" cm="1">
        <f t="array" ref="H20">$T$31 * INDEX($T$2:$AE$13, ROW()-ROW($F$16)+1, 1) * INDEX($T$16:$AF$28, COLUMN()-COLUMN($F$16)+1, 1)</f>
        <v>-9.7815280567049596E-3</v>
      </c>
      <c r="I20" s="10" cm="1">
        <f t="array" ref="I20">$T$31 * INDEX($T$2:$AE$13, ROW()-ROW($F$16)+1, 1) * INDEX($T$16:$AF$28, COLUMN()-COLUMN($F$16)+1, 1)</f>
        <v>-0.18173040013867744</v>
      </c>
      <c r="J20" s="10" cm="1">
        <f t="array" ref="J20">$T$31 * INDEX($T$2:$AE$13, ROW()-ROW($F$16)+1, 1) * INDEX($T$16:$AF$28, COLUMN()-COLUMN($F$16)+1, 1)</f>
        <v>-0.14317117463117471</v>
      </c>
      <c r="K20" s="10" cm="1">
        <f t="array" ref="K20">$T$31 * INDEX($T$2:$AE$13, ROW()-ROW($F$16)+1, 1) * INDEX($T$16:$AF$28, COLUMN()-COLUMN($F$16)+1, 1)</f>
        <v>-2.7354447648921025E-2</v>
      </c>
      <c r="L20" s="10" cm="1">
        <f t="array" ref="L20">$T$31 * INDEX($T$2:$AE$13, ROW()-ROW($F$16)+1, 1) * INDEX($T$16:$AF$28, COLUMN()-COLUMN($F$16)+1, 1)</f>
        <v>-1.2671535242748286E-2</v>
      </c>
      <c r="M20" s="10" cm="1">
        <f t="array" ref="M20">$T$31 * INDEX($T$2:$AE$13, ROW()-ROW($F$16)+1, 1) * INDEX($T$16:$AF$28, COLUMN()-COLUMN($F$16)+1, 1)</f>
        <v>3.2320367155306375E-2</v>
      </c>
      <c r="N20" s="10" cm="1">
        <f t="array" ref="N20">$T$31 * INDEX($T$2:$AE$13, ROW()-ROW($F$16)+1, 1) * INDEX($T$16:$AF$28, COLUMN()-COLUMN($F$16)+1, 1)</f>
        <v>0.1506898694288005</v>
      </c>
      <c r="O20" s="10" cm="1">
        <f t="array" ref="O20">$T$31 * INDEX($T$2:$AE$13, ROW()-ROW($F$16)+1, 1) * INDEX($T$16:$AF$28, COLUMN()-COLUMN($F$16)+1, 1)</f>
        <v>0.31519031838466022</v>
      </c>
      <c r="P20" s="10" cm="1">
        <f t="array" ref="P20">$T$31 * INDEX($T$2:$AE$13, ROW()-ROW($F$16)+1, 1) * INDEX($T$16:$AF$28, COLUMN()-COLUMN($F$16)+1, 1)</f>
        <v>0.43673305490741904</v>
      </c>
      <c r="Q20" s="10" cm="1">
        <f t="array" ref="Q20">$T$31 * INDEX($T$2:$AE$13, ROW()-ROW($F$16)+1, 1) * INDEX($T$16:$AF$28, COLUMN()-COLUMN($F$16)+1, 1)</f>
        <v>0.43431813441054484</v>
      </c>
      <c r="R20" s="10" cm="1">
        <f t="array" ref="R20">$T$31 * INDEX($T$2:$AE$13, ROW()-ROW($F$16)+1, 1) * INDEX($T$16:$AF$28, COLUMN()-COLUMN($F$16)+1, 1)</f>
        <v>0.3734292085852367</v>
      </c>
      <c r="T20" s="12">
        <v>-0.14179692786900855</v>
      </c>
      <c r="U20" s="12">
        <v>-7.7759215928740341E-2</v>
      </c>
      <c r="V20" s="12">
        <v>9.810992774778822E-3</v>
      </c>
      <c r="W20" s="12">
        <v>0.41703988391219149</v>
      </c>
      <c r="X20" s="12">
        <v>-0.39048278393388675</v>
      </c>
      <c r="Y20" s="12">
        <v>0.31878337070682095</v>
      </c>
      <c r="Z20" s="12">
        <v>0.18360310047302866</v>
      </c>
      <c r="AA20" s="12">
        <v>-0.20239336691410256</v>
      </c>
      <c r="AB20" s="12">
        <v>0.23272941958106519</v>
      </c>
      <c r="AC20" s="12">
        <v>0.51583745363281996</v>
      </c>
      <c r="AD20" s="12">
        <v>0.23244704346661127</v>
      </c>
      <c r="AE20" s="12">
        <v>-0.15037886303270781</v>
      </c>
      <c r="AF20" s="12">
        <v>0.27232169946212414</v>
      </c>
      <c r="AJ20" s="1" vm="39">
        <v>45862</v>
      </c>
      <c r="AK20" s="8">
        <f t="shared" si="2"/>
        <v>1.5623072024828843</v>
      </c>
    </row>
    <row r="21" spans="1:37" x14ac:dyDescent="0.25">
      <c r="A21" vm="20">
        <v>213.88</v>
      </c>
      <c r="B21" s="34">
        <f t="shared" si="0"/>
        <v>212.18861285780702</v>
      </c>
      <c r="C21" s="8">
        <f t="shared" si="1"/>
        <v>1.0440142042786049</v>
      </c>
      <c r="D21" s="7" cm="1">
        <f t="array" ref="D21">AVERAGE(IF(((ROW($F$16:$R$27)-ROW($F$16)+1)+(COLUMN($F$16:$R$27)-COLUMN($F$16)+1)) = ROW()-ROW($D$2)+2, $F$16:$R$27))</f>
        <v>0.50544548102013864</v>
      </c>
      <c r="F21" s="10" cm="1">
        <f t="array" ref="F21">$T$31 * INDEX($T$2:$AE$13, ROW()-ROW($F$16)+1, 1) * INDEX($T$16:$AF$28, COLUMN()-COLUMN($F$16)+1, 1)</f>
        <v>0.4897842540125748</v>
      </c>
      <c r="G21" s="10" cm="1">
        <f t="array" ref="G21">$T$31 * INDEX($T$2:$AE$13, ROW()-ROW($F$16)+1, 1) * INDEX($T$16:$AF$28, COLUMN()-COLUMN($F$16)+1, 1)</f>
        <v>0.23349588191538301</v>
      </c>
      <c r="H21" s="10" cm="1">
        <f t="array" ref="H21">$T$31 * INDEX($T$2:$AE$13, ROW()-ROW($F$16)+1, 1) * INDEX($T$16:$AF$28, COLUMN()-COLUMN($F$16)+1, 1)</f>
        <v>-9.3380842406304496E-3</v>
      </c>
      <c r="I21" s="10" cm="1">
        <f t="array" ref="I21">$T$31 * INDEX($T$2:$AE$13, ROW()-ROW($F$16)+1, 1) * INDEX($T$16:$AF$28, COLUMN()-COLUMN($F$16)+1, 1)</f>
        <v>-0.17349168511715252</v>
      </c>
      <c r="J21" s="10" cm="1">
        <f t="array" ref="J21">$T$31 * INDEX($T$2:$AE$13, ROW()-ROW($F$16)+1, 1) * INDEX($T$16:$AF$28, COLUMN()-COLUMN($F$16)+1, 1)</f>
        <v>-0.13668053516643394</v>
      </c>
      <c r="K21" s="10" cm="1">
        <f t="array" ref="K21">$T$31 * INDEX($T$2:$AE$13, ROW()-ROW($F$16)+1, 1) * INDEX($T$16:$AF$28, COLUMN()-COLUMN($F$16)+1, 1)</f>
        <v>-2.6114338682128965E-2</v>
      </c>
      <c r="L21" s="10" cm="1">
        <f t="array" ref="L21">$T$31 * INDEX($T$2:$AE$13, ROW()-ROW($F$16)+1, 1) * INDEX($T$16:$AF$28, COLUMN()-COLUMN($F$16)+1, 1)</f>
        <v>-1.2097073470416591E-2</v>
      </c>
      <c r="M21" s="10" cm="1">
        <f t="array" ref="M21">$T$31 * INDEX($T$2:$AE$13, ROW()-ROW($F$16)+1, 1) * INDEX($T$16:$AF$28, COLUMN()-COLUMN($F$16)+1, 1)</f>
        <v>3.0855129120390765E-2</v>
      </c>
      <c r="N21" s="10" cm="1">
        <f t="array" ref="N21">$T$31 * INDEX($T$2:$AE$13, ROW()-ROW($F$16)+1, 1) * INDEX($T$16:$AF$28, COLUMN()-COLUMN($F$16)+1, 1)</f>
        <v>0.1438583712870074</v>
      </c>
      <c r="O21" s="10" cm="1">
        <f t="array" ref="O21">$T$31 * INDEX($T$2:$AE$13, ROW()-ROW($F$16)+1, 1) * INDEX($T$16:$AF$28, COLUMN()-COLUMN($F$16)+1, 1)</f>
        <v>0.30090122196087338</v>
      </c>
      <c r="P21" s="10" cm="1">
        <f t="array" ref="P21">$T$31 * INDEX($T$2:$AE$13, ROW()-ROW($F$16)+1, 1) * INDEX($T$16:$AF$28, COLUMN()-COLUMN($F$16)+1, 1)</f>
        <v>0.4169338403725007</v>
      </c>
      <c r="Q21" s="10" cm="1">
        <f t="array" ref="Q21">$T$31 * INDEX($T$2:$AE$13, ROW()-ROW($F$16)+1, 1) * INDEX($T$16:$AF$28, COLUMN()-COLUMN($F$16)+1, 1)</f>
        <v>0.41462839986223421</v>
      </c>
      <c r="R21" s="10" cm="1">
        <f t="array" ref="R21">$T$31 * INDEX($T$2:$AE$13, ROW()-ROW($F$16)+1, 1) * INDEX($T$16:$AF$28, COLUMN()-COLUMN($F$16)+1, 1)</f>
        <v>0.35649986254351973</v>
      </c>
      <c r="T21" s="12">
        <v>-2.7091882497735992E-2</v>
      </c>
      <c r="U21" s="12">
        <v>-0.10120115710160159</v>
      </c>
      <c r="V21" s="12">
        <v>0.38584369722385348</v>
      </c>
      <c r="W21" s="12">
        <v>5.2647031950267265E-2</v>
      </c>
      <c r="X21" s="12">
        <v>-0.4212802338083097</v>
      </c>
      <c r="Y21" s="12">
        <v>0.397684662809345</v>
      </c>
      <c r="Z21" s="12">
        <v>4.1909363614886175E-2</v>
      </c>
      <c r="AA21" s="12">
        <v>0.13975641615227943</v>
      </c>
      <c r="AB21" s="12">
        <v>0.15004398363327576</v>
      </c>
      <c r="AC21" s="12">
        <v>-0.45458009510511893</v>
      </c>
      <c r="AD21" s="12">
        <v>-0.4621800341467458</v>
      </c>
      <c r="AE21" s="12">
        <v>-0.16815713304278571</v>
      </c>
      <c r="AF21" s="12">
        <v>-9.7033214676193344E-2</v>
      </c>
      <c r="AJ21" s="1" vm="40">
        <v>45863</v>
      </c>
      <c r="AK21" s="8">
        <f t="shared" si="2"/>
        <v>1.6913871421929798</v>
      </c>
    </row>
    <row r="22" spans="1:37" x14ac:dyDescent="0.25">
      <c r="A22" s="2">
        <v>214.05</v>
      </c>
      <c r="B22" s="34">
        <f t="shared" si="0"/>
        <v>211.82961166118781</v>
      </c>
      <c r="C22" s="8">
        <f t="shared" si="1"/>
        <v>1.0981453258119274</v>
      </c>
      <c r="D22" s="7" cm="1">
        <f t="array" ref="D22">AVERAGE(IF(((ROW($F$16:$R$27)-ROW($F$16)+1)+(COLUMN($F$16:$R$27)-COLUMN($F$16)+1)) = ROW()-ROW($D$2)+2, $F$16:$R$27))</f>
        <v>0.39113290805072887</v>
      </c>
      <c r="F22" s="10" cm="1">
        <f t="array" ref="F22">$T$31 * INDEX($T$2:$AE$13, ROW()-ROW($F$16)+1, 1) * INDEX($T$16:$AF$28, COLUMN()-COLUMN($F$16)+1, 1)</f>
        <v>0.81398151265011254</v>
      </c>
      <c r="G22" s="10" cm="1">
        <f t="array" ref="G22">$T$31 * INDEX($T$2:$AE$13, ROW()-ROW($F$16)+1, 1) * INDEX($T$16:$AF$28, COLUMN()-COLUMN($F$16)+1, 1)</f>
        <v>0.38805112578032341</v>
      </c>
      <c r="H22" s="10" cm="1">
        <f t="array" ref="H22">$T$31 * INDEX($T$2:$AE$13, ROW()-ROW($F$16)+1, 1) * INDEX($T$16:$AF$28, COLUMN()-COLUMN($F$16)+1, 1)</f>
        <v>-1.551913495211588E-2</v>
      </c>
      <c r="I22" s="10" cm="1">
        <f t="array" ref="I22">$T$31 * INDEX($T$2:$AE$13, ROW()-ROW($F$16)+1, 1) * INDEX($T$16:$AF$28, COLUMN()-COLUMN($F$16)+1, 1)</f>
        <v>-0.28832904105620993</v>
      </c>
      <c r="J22" s="10" cm="1">
        <f t="array" ref="J22">$T$31 * INDEX($T$2:$AE$13, ROW()-ROW($F$16)+1, 1) * INDEX($T$16:$AF$28, COLUMN()-COLUMN($F$16)+1, 1)</f>
        <v>-0.22715190995450912</v>
      </c>
      <c r="K22" s="10" cm="1">
        <f t="array" ref="K22">$T$31 * INDEX($T$2:$AE$13, ROW()-ROW($F$16)+1, 1) * INDEX($T$16:$AF$28, COLUMN()-COLUMN($F$16)+1, 1)</f>
        <v>-4.3399902565652793E-2</v>
      </c>
      <c r="L22" s="10" cm="1">
        <f t="array" ref="L22">$T$31 * INDEX($T$2:$AE$13, ROW()-ROW($F$16)+1, 1) * INDEX($T$16:$AF$28, COLUMN()-COLUMN($F$16)+1, 1)</f>
        <v>-2.0104350193823166E-2</v>
      </c>
      <c r="M22" s="10" cm="1">
        <f t="array" ref="M22">$T$31 * INDEX($T$2:$AE$13, ROW()-ROW($F$16)+1, 1) * INDEX($T$16:$AF$28, COLUMN()-COLUMN($F$16)+1, 1)</f>
        <v>5.1278709898635068E-2</v>
      </c>
      <c r="N22" s="10" cm="1">
        <f t="array" ref="N22">$T$31 * INDEX($T$2:$AE$13, ROW()-ROW($F$16)+1, 1) * INDEX($T$16:$AF$28, COLUMN()-COLUMN($F$16)+1, 1)</f>
        <v>0.23908088859176232</v>
      </c>
      <c r="O22" s="10" cm="1">
        <f t="array" ref="O22">$T$31 * INDEX($T$2:$AE$13, ROW()-ROW($F$16)+1, 1) * INDEX($T$16:$AF$28, COLUMN()-COLUMN($F$16)+1, 1)</f>
        <v>0.50007330738666556</v>
      </c>
      <c r="P22" s="10" cm="1">
        <f t="array" ref="P22">$T$31 * INDEX($T$2:$AE$13, ROW()-ROW($F$16)+1, 1) * INDEX($T$16:$AF$28, COLUMN()-COLUMN($F$16)+1, 1)</f>
        <v>0.69291006250420517</v>
      </c>
      <c r="Q22" s="10" cm="1">
        <f t="array" ref="Q22">$T$31 * INDEX($T$2:$AE$13, ROW()-ROW($F$16)+1, 1) * INDEX($T$16:$AF$28, COLUMN()-COLUMN($F$16)+1, 1)</f>
        <v>0.68907860827002432</v>
      </c>
      <c r="R22" s="10" cm="1">
        <f t="array" ref="R22">$T$31 * INDEX($T$2:$AE$13, ROW()-ROW($F$16)+1, 1) * INDEX($T$16:$AF$28, COLUMN()-COLUMN($F$16)+1, 1)</f>
        <v>0.592473716734228</v>
      </c>
      <c r="T22" s="12">
        <v>-1.2549905897149348E-2</v>
      </c>
      <c r="U22" s="12">
        <v>-0.26495933187004422</v>
      </c>
      <c r="V22" s="12">
        <v>0.36365074567661615</v>
      </c>
      <c r="W22" s="12">
        <v>-0.29245763070744935</v>
      </c>
      <c r="X22" s="12">
        <v>-0.16598222250278077</v>
      </c>
      <c r="Y22" s="12">
        <v>0.25058821098738754</v>
      </c>
      <c r="Z22" s="12">
        <v>-0.23479105394972571</v>
      </c>
      <c r="AA22" s="12">
        <v>-0.2882953217960727</v>
      </c>
      <c r="AB22" s="12">
        <v>-0.34762388540807687</v>
      </c>
      <c r="AC22" s="12">
        <v>-9.9897842397068462E-2</v>
      </c>
      <c r="AD22" s="12">
        <v>0.38625346087917334</v>
      </c>
      <c r="AE22" s="12">
        <v>0.42316227608462054</v>
      </c>
      <c r="AF22" s="12">
        <v>0.15556396724680666</v>
      </c>
      <c r="AJ22" s="1">
        <v>45866</v>
      </c>
      <c r="AK22" s="8">
        <f t="shared" si="2"/>
        <v>2.2203883388121994</v>
      </c>
    </row>
    <row r="23" spans="1:37" x14ac:dyDescent="0.25">
      <c r="A23" s="2">
        <v>211.27</v>
      </c>
      <c r="B23" s="34">
        <f t="shared" si="0"/>
        <v>211.20679252359827</v>
      </c>
      <c r="C23" s="8">
        <f t="shared" si="1"/>
        <v>0.21294227956120801</v>
      </c>
      <c r="D23" s="7" cm="1">
        <f t="array" ref="D23">AVERAGE(IF(((ROW($F$16:$R$27)-ROW($F$16)+1)+(COLUMN($F$16:$R$27)-COLUMN($F$16)+1)) = ROW()-ROW($D$2)+2, $F$16:$R$27))</f>
        <v>0.19281585846169647</v>
      </c>
      <c r="F23" s="10" cm="1">
        <f t="array" ref="F23">$T$31 * INDEX($T$2:$AE$13, ROW()-ROW($F$16)+1, 1) * INDEX($T$16:$AF$28, COLUMN()-COLUMN($F$16)+1, 1)</f>
        <v>1.1139336411526692</v>
      </c>
      <c r="G23" s="10" cm="1">
        <f t="array" ref="G23">$T$31 * INDEX($T$2:$AE$13, ROW()-ROW($F$16)+1, 1) * INDEX($T$16:$AF$28, COLUMN()-COLUMN($F$16)+1, 1)</f>
        <v>0.53104793754655588</v>
      </c>
      <c r="H23" s="10" cm="1">
        <f t="array" ref="H23">$T$31 * INDEX($T$2:$AE$13, ROW()-ROW($F$16)+1, 1) * INDEX($T$16:$AF$28, COLUMN()-COLUMN($F$16)+1, 1)</f>
        <v>-2.1237935058828518E-2</v>
      </c>
      <c r="I23" s="10" cm="1">
        <f t="array" ref="I23">$T$31 * INDEX($T$2:$AE$13, ROW()-ROW($F$16)+1, 1) * INDEX($T$16:$AF$28, COLUMN()-COLUMN($F$16)+1, 1)</f>
        <v>-0.39457827181863692</v>
      </c>
      <c r="J23" s="10" cm="1">
        <f t="array" ref="J23">$T$31 * INDEX($T$2:$AE$13, ROW()-ROW($F$16)+1, 1) * INDEX($T$16:$AF$28, COLUMN()-COLUMN($F$16)+1, 1)</f>
        <v>-0.31085737233343613</v>
      </c>
      <c r="K23" s="10" cm="1">
        <f t="array" ref="K23">$T$31 * INDEX($T$2:$AE$13, ROW()-ROW($F$16)+1, 1) * INDEX($T$16:$AF$28, COLUMN()-COLUMN($F$16)+1, 1)</f>
        <v>-5.9392763520182627E-2</v>
      </c>
      <c r="L23" s="10" cm="1">
        <f t="array" ref="L23">$T$31 * INDEX($T$2:$AE$13, ROW()-ROW($F$16)+1, 1) * INDEX($T$16:$AF$28, COLUMN()-COLUMN($F$16)+1, 1)</f>
        <v>-2.7512801785266338E-2</v>
      </c>
      <c r="M23" s="10" cm="1">
        <f t="array" ref="M23">$T$31 * INDEX($T$2:$AE$13, ROW()-ROW($F$16)+1, 1) * INDEX($T$16:$AF$28, COLUMN()-COLUMN($F$16)+1, 1)</f>
        <v>7.0174910785168285E-2</v>
      </c>
      <c r="N23" s="10" cm="1">
        <f t="array" ref="N23">$T$31 * INDEX($T$2:$AE$13, ROW()-ROW($F$16)+1, 1) * INDEX($T$16:$AF$28, COLUMN()-COLUMN($F$16)+1, 1)</f>
        <v>0.32718217873519984</v>
      </c>
      <c r="O23" s="10" cm="1">
        <f t="array" ref="O23">$T$31 * INDEX($T$2:$AE$13, ROW()-ROW($F$16)+1, 1) * INDEX($T$16:$AF$28, COLUMN()-COLUMN($F$16)+1, 1)</f>
        <v>0.68435028496762906</v>
      </c>
      <c r="P23" s="10" cm="1">
        <f t="array" ref="P23">$T$31 * INDEX($T$2:$AE$13, ROW()-ROW($F$16)+1, 1) * INDEX($T$16:$AF$28, COLUMN()-COLUMN($F$16)+1, 1)</f>
        <v>0.94824737039010942</v>
      </c>
      <c r="Q23" s="10" cm="1">
        <f t="array" ref="Q23">$T$31 * INDEX($T$2:$AE$13, ROW()-ROW($F$16)+1, 1) * INDEX($T$16:$AF$28, COLUMN()-COLUMN($F$16)+1, 1)</f>
        <v>0.94300402554792084</v>
      </c>
      <c r="R23" s="10" cm="1">
        <f t="array" ref="R23">$T$31 * INDEX($T$2:$AE$13, ROW()-ROW($F$16)+1, 1) * INDEX($T$16:$AF$28, COLUMN()-COLUMN($F$16)+1, 1)</f>
        <v>0.81080023847261806</v>
      </c>
      <c r="T23" s="12">
        <v>3.2010135992995792E-2</v>
      </c>
      <c r="U23" s="12">
        <v>-0.40846087939820053</v>
      </c>
      <c r="V23" s="12">
        <v>0.17178453315663256</v>
      </c>
      <c r="W23" s="12">
        <v>-0.16107408547407776</v>
      </c>
      <c r="X23" s="12">
        <v>0.27310175720756102</v>
      </c>
      <c r="Y23" s="12">
        <v>0.19326456257218452</v>
      </c>
      <c r="Z23" s="12">
        <v>-0.43600908616665224</v>
      </c>
      <c r="AA23" s="12">
        <v>6.2538272281000534E-2</v>
      </c>
      <c r="AB23" s="12">
        <v>0.19811683735013647</v>
      </c>
      <c r="AC23" s="12">
        <v>0.48692486099628712</v>
      </c>
      <c r="AD23" s="12">
        <v>-0.17268113066439497</v>
      </c>
      <c r="AE23" s="12">
        <v>-0.14591906042049829</v>
      </c>
      <c r="AF23" s="12">
        <v>-0.37851328657861016</v>
      </c>
      <c r="AJ23" s="1">
        <v>45867</v>
      </c>
      <c r="AK23" s="8">
        <f t="shared" si="2"/>
        <v>6.3207476401743179E-2</v>
      </c>
    </row>
    <row r="24" spans="1:37" x14ac:dyDescent="0.25">
      <c r="A24" s="2">
        <v>209.05</v>
      </c>
      <c r="B24" s="34">
        <f t="shared" si="0"/>
        <v>210.59538350968592</v>
      </c>
      <c r="C24" s="8">
        <f t="shared" si="1"/>
        <v>-0.49394648399152402</v>
      </c>
      <c r="D24" s="7" cm="1">
        <f t="array" ref="D24">AVERAGE(IF(((ROW($F$16:$R$27)-ROW($F$16)+1)+(COLUMN($F$16:$R$27)-COLUMN($F$16)+1)) = ROW()-ROW($D$2)+2, $F$16:$R$27))</f>
        <v>-1.8679982362733022E-3</v>
      </c>
      <c r="F24" s="10" cm="1">
        <f t="array" ref="F24">$T$31 * INDEX($T$2:$AE$13, ROW()-ROW($F$16)+1, 1) * INDEX($T$16:$AF$28, COLUMN()-COLUMN($F$16)+1, 1)</f>
        <v>1.164930623024983</v>
      </c>
      <c r="G24" s="10" cm="1">
        <f t="array" ref="G24">$T$31 * INDEX($T$2:$AE$13, ROW()-ROW($F$16)+1, 1) * INDEX($T$16:$AF$28, COLUMN()-COLUMN($F$16)+1, 1)</f>
        <v>0.55535983642804376</v>
      </c>
      <c r="H24" s="10" cm="1">
        <f t="array" ref="H24">$T$31 * INDEX($T$2:$AE$13, ROW()-ROW($F$16)+1, 1) * INDEX($T$16:$AF$28, COLUMN()-COLUMN($F$16)+1, 1)</f>
        <v>-2.2210228693914105E-2</v>
      </c>
      <c r="I24" s="10" cm="1">
        <f t="array" ref="I24">$T$31 * INDEX($T$2:$AE$13, ROW()-ROW($F$16)+1, 1) * INDEX($T$16:$AF$28, COLUMN()-COLUMN($F$16)+1, 1)</f>
        <v>-0.41264245466737631</v>
      </c>
      <c r="J24" s="10" cm="1">
        <f t="array" ref="J24">$T$31 * INDEX($T$2:$AE$13, ROW()-ROW($F$16)+1, 1) * INDEX($T$16:$AF$28, COLUMN()-COLUMN($F$16)+1, 1)</f>
        <v>-0.32508872974657543</v>
      </c>
      <c r="K24" s="10" cm="1">
        <f t="array" ref="K24">$T$31 * INDEX($T$2:$AE$13, ROW()-ROW($F$16)+1, 1) * INDEX($T$16:$AF$28, COLUMN()-COLUMN($F$16)+1, 1)</f>
        <v>-6.2111822872274007E-2</v>
      </c>
      <c r="L24" s="10" cm="1">
        <f t="array" ref="L24">$T$31 * INDEX($T$2:$AE$13, ROW()-ROW($F$16)+1, 1) * INDEX($T$16:$AF$28, COLUMN()-COLUMN($F$16)+1, 1)</f>
        <v>-2.8772365014228456E-2</v>
      </c>
      <c r="M24" s="10" cm="1">
        <f t="array" ref="M24">$T$31 * INDEX($T$2:$AE$13, ROW()-ROW($F$16)+1, 1) * INDEX($T$16:$AF$28, COLUMN()-COLUMN($F$16)+1, 1)</f>
        <v>7.3387587484203348E-2</v>
      </c>
      <c r="N24" s="10" cm="1">
        <f t="array" ref="N24">$T$31 * INDEX($T$2:$AE$13, ROW()-ROW($F$16)+1, 1) * INDEX($T$16:$AF$28, COLUMN()-COLUMN($F$16)+1, 1)</f>
        <v>0.34216090190280035</v>
      </c>
      <c r="O24" s="10" cm="1">
        <f t="array" ref="O24">$T$31 * INDEX($T$2:$AE$13, ROW()-ROW($F$16)+1, 1) * INDEX($T$16:$AF$28, COLUMN()-COLUMN($F$16)+1, 1)</f>
        <v>0.71568051666858878</v>
      </c>
      <c r="P24" s="10" cm="1">
        <f t="array" ref="P24">$T$31 * INDEX($T$2:$AE$13, ROW()-ROW($F$16)+1, 1) * INDEX($T$16:$AF$28, COLUMN()-COLUMN($F$16)+1, 1)</f>
        <v>0.99165907120580088</v>
      </c>
      <c r="Q24" s="10" cm="1">
        <f t="array" ref="Q24">$T$31 * INDEX($T$2:$AE$13, ROW()-ROW($F$16)+1, 1) * INDEX($T$16:$AF$28, COLUMN()-COLUMN($F$16)+1, 1)</f>
        <v>0.98617568086001239</v>
      </c>
      <c r="R24" s="10" cm="1">
        <f t="array" ref="R24">$T$31 * INDEX($T$2:$AE$13, ROW()-ROW($F$16)+1, 1) * INDEX($T$16:$AF$28, COLUMN()-COLUMN($F$16)+1, 1)</f>
        <v>0.84791947388835576</v>
      </c>
      <c r="T24" s="12">
        <v>0.14924345351660837</v>
      </c>
      <c r="U24" s="12">
        <v>-0.45331820270605444</v>
      </c>
      <c r="V24" s="12">
        <v>7.2831012591206473E-2</v>
      </c>
      <c r="W24" s="12">
        <v>0.18689793515879063</v>
      </c>
      <c r="X24" s="12">
        <v>0.13452048083519663</v>
      </c>
      <c r="Y24" s="12">
        <v>-0.12745313589291532</v>
      </c>
      <c r="Z24" s="12">
        <v>-0.12827684573259371</v>
      </c>
      <c r="AA24" s="12">
        <v>0.53209306590370764</v>
      </c>
      <c r="AB24" s="12">
        <v>8.2327420716932026E-2</v>
      </c>
      <c r="AC24" s="12">
        <v>-0.22189117275606687</v>
      </c>
      <c r="AD24" s="12">
        <v>0.33207506604319736</v>
      </c>
      <c r="AE24" s="12">
        <v>-0.23549360254009885</v>
      </c>
      <c r="AF24" s="12">
        <v>0.41991806283521393</v>
      </c>
      <c r="AJ24" s="1">
        <v>45868</v>
      </c>
      <c r="AK24" s="8">
        <f t="shared" si="2"/>
        <v>-1.5453835096859052</v>
      </c>
    </row>
    <row r="25" spans="1:37" x14ac:dyDescent="0.25">
      <c r="A25" s="2">
        <v>207.57</v>
      </c>
      <c r="B25" s="34">
        <f t="shared" si="0"/>
        <v>210.15407667323723</v>
      </c>
      <c r="C25" s="8">
        <f t="shared" si="1"/>
        <v>-0.96520565969335148</v>
      </c>
      <c r="D25" s="7" cm="1">
        <f t="array" ref="D25">AVERAGE(IF(((ROW($F$16:$R$27)-ROW($F$16)+1)+(COLUMN($F$16:$R$27)-COLUMN($F$16)+1)) = ROW()-ROW($D$2)+2, $F$16:$R$27))</f>
        <v>-0.14238819822032237</v>
      </c>
      <c r="F25" s="10" cm="1">
        <f t="array" ref="F25">$T$31 * INDEX($T$2:$AE$13, ROW()-ROW($F$16)+1, 1) * INDEX($T$16:$AF$28, COLUMN()-COLUMN($F$16)+1, 1)</f>
        <v>0.76484829665845755</v>
      </c>
      <c r="G25" s="10" cm="1">
        <f t="array" ref="G25">$T$31 * INDEX($T$2:$AE$13, ROW()-ROW($F$16)+1, 1) * INDEX($T$16:$AF$28, COLUMN()-COLUMN($F$16)+1, 1)</f>
        <v>0.36462774394368325</v>
      </c>
      <c r="H25" s="10" cm="1">
        <f t="array" ref="H25">$T$31 * INDEX($T$2:$AE$13, ROW()-ROW($F$16)+1, 1) * INDEX($T$16:$AF$28, COLUMN()-COLUMN($F$16)+1, 1)</f>
        <v>-1.4582375335643223E-2</v>
      </c>
      <c r="I25" s="10" cm="1">
        <f t="array" ref="I25">$T$31 * INDEX($T$2:$AE$13, ROW()-ROW($F$16)+1, 1) * INDEX($T$16:$AF$28, COLUMN()-COLUMN($F$16)+1, 1)</f>
        <v>-0.2709250425246475</v>
      </c>
      <c r="J25" s="10" cm="1">
        <f t="array" ref="J25">$T$31 * INDEX($T$2:$AE$13, ROW()-ROW($F$16)+1, 1) * INDEX($T$16:$AF$28, COLUMN()-COLUMN($F$16)+1, 1)</f>
        <v>-0.21344066015182564</v>
      </c>
      <c r="K25" s="10" cm="1">
        <f t="array" ref="K25">$T$31 * INDEX($T$2:$AE$13, ROW()-ROW($F$16)+1, 1) * INDEX($T$16:$AF$28, COLUMN()-COLUMN($F$16)+1, 1)</f>
        <v>-4.0780215565843013E-2</v>
      </c>
      <c r="L25" s="10" cm="1">
        <f t="array" ref="L25">$T$31 * INDEX($T$2:$AE$13, ROW()-ROW($F$16)+1, 1) * INDEX($T$16:$AF$28, COLUMN()-COLUMN($F$16)+1, 1)</f>
        <v>-1.8890819708064353E-2</v>
      </c>
      <c r="M25" s="10" cm="1">
        <f t="array" ref="M25">$T$31 * INDEX($T$2:$AE$13, ROW()-ROW($F$16)+1, 1) * INDEX($T$16:$AF$28, COLUMN()-COLUMN($F$16)+1, 1)</f>
        <v>4.8183445583576789E-2</v>
      </c>
      <c r="N25" s="10" cm="1">
        <f t="array" ref="N25">$T$31 * INDEX($T$2:$AE$13, ROW()-ROW($F$16)+1, 1) * INDEX($T$16:$AF$28, COLUMN()-COLUMN($F$16)+1, 1)</f>
        <v>0.22464958670578791</v>
      </c>
      <c r="O25" s="10" cm="1">
        <f t="array" ref="O25">$T$31 * INDEX($T$2:$AE$13, ROW()-ROW($F$16)+1, 1) * INDEX($T$16:$AF$28, COLUMN()-COLUMN($F$16)+1, 1)</f>
        <v>0.46988808887538008</v>
      </c>
      <c r="P25" s="10" cm="1">
        <f t="array" ref="P25">$T$31 * INDEX($T$2:$AE$13, ROW()-ROW($F$16)+1, 1) * INDEX($T$16:$AF$28, COLUMN()-COLUMN($F$16)+1, 1)</f>
        <v>0.6510849113985383</v>
      </c>
      <c r="Q25" s="10" cm="1">
        <f t="array" ref="Q25">$T$31 * INDEX($T$2:$AE$13, ROW()-ROW($F$16)+1, 1) * INDEX($T$16:$AF$28, COLUMN()-COLUMN($F$16)+1, 1)</f>
        <v>0.64748472982291849</v>
      </c>
      <c r="R25" s="10" cm="1">
        <f t="array" ref="R25">$T$31 * INDEX($T$2:$AE$13, ROW()-ROW($F$16)+1, 1) * INDEX($T$16:$AF$28, COLUMN()-COLUMN($F$16)+1, 1)</f>
        <v>0.55671106286398664</v>
      </c>
      <c r="T25" s="12">
        <v>0.31216492395298023</v>
      </c>
      <c r="U25" s="12">
        <v>-0.39217169302302679</v>
      </c>
      <c r="V25" s="12">
        <v>9.5616795114647046E-2</v>
      </c>
      <c r="W25" s="12">
        <v>8.4527675197347302E-2</v>
      </c>
      <c r="X25" s="12">
        <v>-0.1919635001518287</v>
      </c>
      <c r="Y25" s="12">
        <v>-0.30140596360814531</v>
      </c>
      <c r="Z25" s="12">
        <v>0.4450353777824646</v>
      </c>
      <c r="AA25" s="12">
        <v>0.18174928446623642</v>
      </c>
      <c r="AB25" s="12">
        <v>-3.7565849961089151E-2</v>
      </c>
      <c r="AC25" s="12">
        <v>0.23874438064384926</v>
      </c>
      <c r="AD25" s="12">
        <v>-0.23570299922822852</v>
      </c>
      <c r="AE25" s="12">
        <v>0.49660907332146731</v>
      </c>
      <c r="AF25" s="12">
        <v>-0.11443577224305523</v>
      </c>
      <c r="AJ25" s="1">
        <v>45869</v>
      </c>
      <c r="AK25" s="8">
        <f t="shared" si="2"/>
        <v>-2.5840766732372344</v>
      </c>
    </row>
    <row r="26" spans="1:37" x14ac:dyDescent="0.25">
      <c r="B26" s="15">
        <f t="shared" si="0"/>
        <v>209.92171525281447</v>
      </c>
      <c r="C26" s="8"/>
      <c r="D26" s="15">
        <f>SUMPRODUCT($D$31:$D$42,D14:D25)</f>
        <v>-0.21637634109419984</v>
      </c>
      <c r="F26" s="10" cm="1">
        <f t="array" ref="F26">$T$31 * INDEX($T$2:$AE$13, ROW()-ROW($F$16)+1, 1) * INDEX($T$16:$AF$28, COLUMN()-COLUMN($F$16)+1, 1)</f>
        <v>0.22238699121678476</v>
      </c>
      <c r="G26" s="10" cm="1">
        <f t="array" ref="G26">$T$31 * INDEX($T$2:$AE$13, ROW()-ROW($F$16)+1, 1) * INDEX($T$16:$AF$28, COLUMN()-COLUMN($F$16)+1, 1)</f>
        <v>0.10601902003844028</v>
      </c>
      <c r="H26" s="10" cm="1">
        <f t="array" ref="H26">$T$31 * INDEX($T$2:$AE$13, ROW()-ROW($F$16)+1, 1) * INDEX($T$16:$AF$28, COLUMN()-COLUMN($F$16)+1, 1)</f>
        <v>-4.2399657420374385E-3</v>
      </c>
      <c r="I26" s="10" cm="1">
        <f t="array" ref="I26">$T$31 * INDEX($T$2:$AE$13, ROW()-ROW($F$16)+1, 1) * INDEX($T$16:$AF$28, COLUMN()-COLUMN($F$16)+1, 1)</f>
        <v>-7.8774059268436211E-2</v>
      </c>
      <c r="J26" s="10" cm="1">
        <f t="array" ref="J26">$T$31 * INDEX($T$2:$AE$13, ROW()-ROW($F$16)+1, 1) * INDEX($T$16:$AF$28, COLUMN()-COLUMN($F$16)+1, 1)</f>
        <v>-6.2059922760977118E-2</v>
      </c>
      <c r="K26" s="10" cm="1">
        <f t="array" ref="K26">$T$31 * INDEX($T$2:$AE$13, ROW()-ROW($F$16)+1, 1) * INDEX($T$16:$AF$28, COLUMN()-COLUMN($F$16)+1, 1)</f>
        <v>-1.185723950812362E-2</v>
      </c>
      <c r="L26" s="10" cm="1">
        <f t="array" ref="L26">$T$31 * INDEX($T$2:$AE$13, ROW()-ROW($F$16)+1, 1) * INDEX($T$16:$AF$28, COLUMN()-COLUMN($F$16)+1, 1)</f>
        <v>-5.4926873405474258E-3</v>
      </c>
      <c r="M26" s="10" cm="1">
        <f t="array" ref="M26">$T$31 * INDEX($T$2:$AE$13, ROW()-ROW($F$16)+1, 1) * INDEX($T$16:$AF$28, COLUMN()-COLUMN($F$16)+1, 1)</f>
        <v>1.400979976892628E-2</v>
      </c>
      <c r="N26" s="10" cm="1">
        <f t="array" ref="N26">$T$31 * INDEX($T$2:$AE$13, ROW()-ROW($F$16)+1, 1) * INDEX($T$16:$AF$28, COLUMN()-COLUMN($F$16)+1, 1)</f>
        <v>6.5319025856317756E-2</v>
      </c>
      <c r="O26" s="10" cm="1">
        <f t="array" ref="O26">$T$31 * INDEX($T$2:$AE$13, ROW()-ROW($F$16)+1, 1) * INDEX($T$16:$AF$28, COLUMN()-COLUMN($F$16)+1, 1)</f>
        <v>0.13662447671013639</v>
      </c>
      <c r="P26" s="10" cm="1">
        <f t="array" ref="P26">$T$31 * INDEX($T$2:$AE$13, ROW()-ROW($F$16)+1, 1) * INDEX($T$16:$AF$28, COLUMN()-COLUMN($F$16)+1, 1)</f>
        <v>0.18930919386910125</v>
      </c>
      <c r="Q26" s="10" cm="1">
        <f t="array" ref="Q26">$T$31 * INDEX($T$2:$AE$13, ROW()-ROW($F$16)+1, 1) * INDEX($T$16:$AF$28, COLUMN()-COLUMN($F$16)+1, 1)</f>
        <v>0.18826240648402887</v>
      </c>
      <c r="R26" s="10" cm="1">
        <f t="array" ref="R26">$T$31 * INDEX($T$2:$AE$13, ROW()-ROW($F$16)+1, 1) * INDEX($T$16:$AF$28, COLUMN()-COLUMN($F$16)+1, 1)</f>
        <v>0.16186909062661542</v>
      </c>
      <c r="T26" s="12">
        <v>0.43254101703259135</v>
      </c>
      <c r="U26" s="12">
        <v>-0.24794688075681021</v>
      </c>
      <c r="V26" s="12">
        <v>-5.6788612236586225E-2</v>
      </c>
      <c r="W26" s="12">
        <v>-0.18709501994686484</v>
      </c>
      <c r="X26" s="12">
        <v>6.0090239246095953E-2</v>
      </c>
      <c r="Y26" s="12">
        <v>3.5307975537396792E-2</v>
      </c>
      <c r="Z26" s="12">
        <v>0.39039839232131301</v>
      </c>
      <c r="AA26" s="12">
        <v>-0.41782060369432344</v>
      </c>
      <c r="AB26" s="12">
        <v>0.1411922880088203</v>
      </c>
      <c r="AC26" s="12">
        <v>-0.20888491190301328</v>
      </c>
      <c r="AD26" s="12">
        <v>0.2965767676429153</v>
      </c>
      <c r="AE26" s="12">
        <v>-0.38968354538565392</v>
      </c>
      <c r="AF26" s="12">
        <v>-0.27924801715889269</v>
      </c>
    </row>
    <row r="27" spans="1:37" x14ac:dyDescent="0.25">
      <c r="B27" s="15">
        <f t="shared" si="0"/>
        <v>209.85626563095269</v>
      </c>
      <c r="C27" s="8"/>
      <c r="D27" s="15">
        <f t="shared" ref="D27:D29" si="3">SUMPRODUCT($D$31:$D$42,D15:D26)</f>
        <v>-0.23721670247836868</v>
      </c>
      <c r="F27" s="10" cm="1">
        <f t="array" ref="F27">$T$31 * INDEX($T$2:$AE$13, ROW()-ROW($F$16)+1, 1) * INDEX($T$16:$AF$28, COLUMN()-COLUMN($F$16)+1, 1)</f>
        <v>-0.19562278915892081</v>
      </c>
      <c r="G27" s="10" cm="1">
        <f t="array" ref="G27">$T$31 * INDEX($T$2:$AE$13, ROW()-ROW($F$16)+1, 1) * INDEX($T$16:$AF$28, COLUMN()-COLUMN($F$16)+1, 1)</f>
        <v>-9.3259665461267613E-2</v>
      </c>
      <c r="H27" s="10" cm="1">
        <f t="array" ref="H27">$T$31 * INDEX($T$2:$AE$13, ROW()-ROW($F$16)+1, 1) * INDEX($T$16:$AF$28, COLUMN()-COLUMN($F$16)+1, 1)</f>
        <v>3.7296872441027712E-3</v>
      </c>
      <c r="I27" s="10" cm="1">
        <f t="array" ref="I27">$T$31 * INDEX($T$2:$AE$13, ROW()-ROW($F$16)+1, 1) * INDEX($T$16:$AF$28, COLUMN()-COLUMN($F$16)+1, 1)</f>
        <v>6.929362685805586E-2</v>
      </c>
      <c r="J27" s="10" cm="1">
        <f t="array" ref="J27">$T$31 * INDEX($T$2:$AE$13, ROW()-ROW($F$16)+1, 1) * INDEX($T$16:$AF$28, COLUMN()-COLUMN($F$16)+1, 1)</f>
        <v>5.4591031242717941E-2</v>
      </c>
      <c r="K27" s="10" cm="1">
        <f t="array" ref="K27">$T$31 * INDEX($T$2:$AE$13, ROW()-ROW($F$16)+1, 1) * INDEX($T$16:$AF$28, COLUMN()-COLUMN($F$16)+1, 1)</f>
        <v>1.0430224590085755E-2</v>
      </c>
      <c r="L27" s="10" cm="1">
        <f t="array" ref="L27">$T$31 * INDEX($T$2:$AE$13, ROW()-ROW($F$16)+1, 1) * INDEX($T$16:$AF$28, COLUMN()-COLUMN($F$16)+1, 1)</f>
        <v>4.8316442057006644E-3</v>
      </c>
      <c r="M27" s="10" cm="1">
        <f t="array" ref="M27">$T$31 * INDEX($T$2:$AE$13, ROW()-ROW($F$16)+1, 1) * INDEX($T$16:$AF$28, COLUMN()-COLUMN($F$16)+1, 1)</f>
        <v>-1.2323724923656921E-2</v>
      </c>
      <c r="N27" s="10" cm="1">
        <f t="array" ref="N27">$T$31 * INDEX($T$2:$AE$13, ROW()-ROW($F$16)+1, 1) * INDEX($T$16:$AF$28, COLUMN()-COLUMN($F$16)+1, 1)</f>
        <v>-5.7457902340611947E-2</v>
      </c>
      <c r="O27" s="10" cm="1">
        <f t="array" ref="O27">$T$31 * INDEX($T$2:$AE$13, ROW()-ROW($F$16)+1, 1) * INDEX($T$16:$AF$28, COLUMN()-COLUMN($F$16)+1, 1)</f>
        <v>-0.12018176537746006</v>
      </c>
      <c r="P27" s="10" cm="1">
        <f t="array" ref="P27">$T$31 * INDEX($T$2:$AE$13, ROW()-ROW($F$16)+1, 1) * INDEX($T$16:$AF$28, COLUMN()-COLUMN($F$16)+1, 1)</f>
        <v>-0.16652589396292602</v>
      </c>
      <c r="Q27" s="10" cm="1">
        <f t="array" ref="Q27">$T$31 * INDEX($T$2:$AE$13, ROW()-ROW($F$16)+1, 1) * INDEX($T$16:$AF$28, COLUMN()-COLUMN($F$16)+1, 1)</f>
        <v>-0.16560508709916202</v>
      </c>
      <c r="R27" s="10" cm="1">
        <f t="array" ref="R27">$T$31 * INDEX($T$2:$AE$13, ROW()-ROW($F$16)+1, 1) * INDEX($T$16:$AF$28, COLUMN()-COLUMN($F$16)+1, 1)</f>
        <v>-0.14238819822032237</v>
      </c>
      <c r="T27" s="12">
        <v>0.43014927645780882</v>
      </c>
      <c r="U27" s="12">
        <v>-0.10142143666720684</v>
      </c>
      <c r="V27" s="12">
        <v>-0.33878054495438426</v>
      </c>
      <c r="W27" s="12">
        <v>-5.6534411723407139E-2</v>
      </c>
      <c r="X27" s="12">
        <v>6.2701038770863429E-2</v>
      </c>
      <c r="Y27" s="12">
        <v>0.25814402079528687</v>
      </c>
      <c r="Z27" s="12">
        <v>-9.5944934008578259E-2</v>
      </c>
      <c r="AA27" s="12">
        <v>-0.16441708736254554</v>
      </c>
      <c r="AB27" s="12">
        <v>-0.36573959435174092</v>
      </c>
      <c r="AC27" s="12">
        <v>9.7176759525315071E-2</v>
      </c>
      <c r="AD27" s="12">
        <v>-0.45066229475178304</v>
      </c>
      <c r="AE27" s="12">
        <v>-0.12954334823016597</v>
      </c>
      <c r="AF27" s="12">
        <v>0.46564146468571455</v>
      </c>
    </row>
    <row r="28" spans="1:37" x14ac:dyDescent="0.25">
      <c r="B28" s="15">
        <f t="shared" si="0"/>
        <v>209.97903737322153</v>
      </c>
      <c r="C28" s="8"/>
      <c r="D28" s="15">
        <f t="shared" si="3"/>
        <v>-0.19812392541006266</v>
      </c>
      <c r="T28" s="12">
        <v>0.36984480074533072</v>
      </c>
      <c r="U28" s="12">
        <v>9.3218503138457656E-2</v>
      </c>
      <c r="V28" s="12">
        <v>-0.49798940113196877</v>
      </c>
      <c r="W28" s="12">
        <v>4.6179907276704749E-2</v>
      </c>
      <c r="X28" s="12">
        <v>-0.40471887535537071</v>
      </c>
      <c r="Y28" s="12">
        <v>0.16169622171839418</v>
      </c>
      <c r="Z28" s="12">
        <v>-0.382854608490938</v>
      </c>
      <c r="AA28" s="12">
        <v>0.18215933526879716</v>
      </c>
      <c r="AB28" s="12">
        <v>0.2280408439756953</v>
      </c>
      <c r="AC28" s="12">
        <v>-9.9533080727915599E-2</v>
      </c>
      <c r="AD28" s="12">
        <v>0.20926413096058202</v>
      </c>
      <c r="AE28" s="12">
        <v>0.25294348590627097</v>
      </c>
      <c r="AF28" s="12">
        <v>-0.25498049230037761</v>
      </c>
    </row>
    <row r="29" spans="1:37" x14ac:dyDescent="0.25">
      <c r="B29" s="15">
        <f t="shared" si="0"/>
        <v>210.38441974027847</v>
      </c>
      <c r="C29" s="8"/>
      <c r="D29" s="15">
        <f t="shared" si="3"/>
        <v>-6.9042736124048765E-2</v>
      </c>
      <c r="F29" s="35" t="s">
        <v>37</v>
      </c>
    </row>
    <row r="30" spans="1:37" x14ac:dyDescent="0.25">
      <c r="D30" t="s">
        <v>38</v>
      </c>
      <c r="F30" t="s">
        <v>10</v>
      </c>
      <c r="G30" t="s">
        <v>9</v>
      </c>
      <c r="T30" s="5" t="s">
        <v>7</v>
      </c>
    </row>
    <row r="31" spans="1:37" x14ac:dyDescent="0.25">
      <c r="D31" s="16" cm="1">
        <f t="array" ref="D31:D42">MMULT(MINVERSE(MMULT(TRANSPOSE(G31:R42),G31:R42)),MMULT(TRANSPOSE(G31:R42),F31:F42))</f>
        <v>-0.14045686655128975</v>
      </c>
      <c r="F31" s="9" cm="1">
        <f t="array" ref="F31">INDEX($D$2:$D$25, ROW()-ROW($F$31)+$K$1+1)</f>
        <v>-0.19498850236411205</v>
      </c>
      <c r="G31" s="13" cm="1">
        <f t="array" ref="G31">INDEX($D$2:$D$25, ROW()-ROW($G$31) + COLUMN()-COLUMN($G$31)+1)</f>
        <v>-1.3025487017845694</v>
      </c>
      <c r="H31" s="13" cm="1">
        <f t="array" ref="H31">INDEX($D$2:$D$25, ROW()-ROW($G$31) + COLUMN()-COLUMN($G$31)+1)</f>
        <v>-0.74792442349488852</v>
      </c>
      <c r="I31" s="13" cm="1">
        <f t="array" ref="I31">INDEX($D$2:$D$25, ROW()-ROW($G$31) + COLUMN()-COLUMN($G$31)+1)</f>
        <v>-0.22797524518618995</v>
      </c>
      <c r="J31" s="13" cm="1">
        <f t="array" ref="J31">INDEX($D$2:$D$25, ROW()-ROW($G$31) + COLUMN()-COLUMN($G$31)+1)</f>
        <v>0.16150883209803968</v>
      </c>
      <c r="K31" s="13" cm="1">
        <f t="array" ref="K31">INDEX($D$2:$D$25, ROW()-ROW($G$31) + COLUMN()-COLUMN($G$31)+1)</f>
        <v>0.26767253130258817</v>
      </c>
      <c r="L31" s="13" cm="1">
        <f t="array" ref="L31">INDEX($D$2:$D$25, ROW()-ROW($G$31) + COLUMN()-COLUMN($G$31)+1)</f>
        <v>0.19090476509987012</v>
      </c>
      <c r="M31" s="13" cm="1">
        <f t="array" ref="M31">INDEX($D$2:$D$25, ROW()-ROW($G$31) + COLUMN()-COLUMN($G$31)+1)</f>
        <v>0.15559405563548245</v>
      </c>
      <c r="N31" s="13" cm="1">
        <f t="array" ref="N31">INDEX($D$2:$D$25, ROW()-ROW($G$31) + COLUMN()-COLUMN($G$31)+1)</f>
        <v>0.14754279181357222</v>
      </c>
      <c r="O31" s="13" cm="1">
        <f t="array" ref="O31">INDEX($D$2:$D$25, ROW()-ROW($G$31) + COLUMN()-COLUMN($G$31)+1)</f>
        <v>0.10188155578965152</v>
      </c>
      <c r="P31" s="13" cm="1">
        <f t="array" ref="P31">INDEX($D$2:$D$25, ROW()-ROW($G$31) + COLUMN()-COLUMN($G$31)+1)</f>
        <v>-2.3654682936004923E-2</v>
      </c>
      <c r="Q31" s="13" cm="1">
        <f t="array" ref="Q31">INDEX($D$2:$D$25, ROW()-ROW($G$31) + COLUMN()-COLUMN($G$31)+1)</f>
        <v>-0.16439420676116467</v>
      </c>
      <c r="R31" s="13" cm="1">
        <f t="array" ref="R31">INDEX($D$2:$D$25, ROW()-ROW($G$31) + COLUMN()-COLUMN($G$31)+1)</f>
        <v>-0.23227562074778499</v>
      </c>
      <c r="T31" s="27" cm="1">
        <f t="array" ref="T31:AF42">[1]!SVD_D(F2:R13)</f>
        <v>5.2357697846848392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</row>
    <row r="32" spans="1:37" x14ac:dyDescent="0.25">
      <c r="D32" s="17">
        <v>0.163042007166041</v>
      </c>
      <c r="F32" s="9" cm="1">
        <f t="array" ref="F32">INDEX($D$2:$D$25, ROW()-ROW($F$31)+$K$1+1)</f>
        <v>-4.4559229278070697E-2</v>
      </c>
      <c r="G32" s="13" cm="1">
        <f t="array" ref="G32">INDEX($D$2:$D$25, ROW()-ROW($G$31) + COLUMN()-COLUMN($G$31)+1)</f>
        <v>-0.74792442349488852</v>
      </c>
      <c r="H32" s="13" cm="1">
        <f t="array" ref="H32">INDEX($D$2:$D$25, ROW()-ROW($G$31) + COLUMN()-COLUMN($G$31)+1)</f>
        <v>-0.22797524518618995</v>
      </c>
      <c r="I32" s="13" cm="1">
        <f t="array" ref="I32">INDEX($D$2:$D$25, ROW()-ROW($G$31) + COLUMN()-COLUMN($G$31)+1)</f>
        <v>0.16150883209803968</v>
      </c>
      <c r="J32" s="13" cm="1">
        <f t="array" ref="J32">INDEX($D$2:$D$25, ROW()-ROW($G$31) + COLUMN()-COLUMN($G$31)+1)</f>
        <v>0.26767253130258817</v>
      </c>
      <c r="K32" s="13" cm="1">
        <f t="array" ref="K32">INDEX($D$2:$D$25, ROW()-ROW($G$31) + COLUMN()-COLUMN($G$31)+1)</f>
        <v>0.19090476509987012</v>
      </c>
      <c r="L32" s="13" cm="1">
        <f t="array" ref="L32">INDEX($D$2:$D$25, ROW()-ROW($G$31) + COLUMN()-COLUMN($G$31)+1)</f>
        <v>0.15559405563548245</v>
      </c>
      <c r="M32" s="13" cm="1">
        <f t="array" ref="M32">INDEX($D$2:$D$25, ROW()-ROW($G$31) + COLUMN()-COLUMN($G$31)+1)</f>
        <v>0.14754279181357222</v>
      </c>
      <c r="N32" s="13" cm="1">
        <f t="array" ref="N32">INDEX($D$2:$D$25, ROW()-ROW($G$31) + COLUMN()-COLUMN($G$31)+1)</f>
        <v>0.10188155578965152</v>
      </c>
      <c r="O32" s="13" cm="1">
        <f t="array" ref="O32">INDEX($D$2:$D$25, ROW()-ROW($G$31) + COLUMN()-COLUMN($G$31)+1)</f>
        <v>-2.3654682936004923E-2</v>
      </c>
      <c r="P32" s="13" cm="1">
        <f t="array" ref="P32">INDEX($D$2:$D$25, ROW()-ROW($G$31) + COLUMN()-COLUMN($G$31)+1)</f>
        <v>-0.16439420676116467</v>
      </c>
      <c r="Q32" s="13" cm="1">
        <f t="array" ref="Q32">INDEX($D$2:$D$25, ROW()-ROW($G$31) + COLUMN()-COLUMN($G$31)+1)</f>
        <v>-0.23227562074778499</v>
      </c>
      <c r="R32" s="13" cm="1">
        <f t="array" ref="R32">INDEX($D$2:$D$25, ROW()-ROW($G$31) + COLUMN()-COLUMN($G$31)+1)</f>
        <v>-0.19498850236411205</v>
      </c>
      <c r="T32" s="28">
        <v>0</v>
      </c>
      <c r="U32" s="27">
        <v>5.0003952440728474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</row>
    <row r="33" spans="4:32" x14ac:dyDescent="0.25">
      <c r="D33" s="17">
        <v>2.0044636400598392E-2</v>
      </c>
      <c r="F33" s="9" cm="1">
        <f t="array" ref="F33">INDEX($D$2:$D$25, ROW()-ROW($F$31)+$K$1+1)</f>
        <v>0.10321748548243581</v>
      </c>
      <c r="G33" s="13" cm="1">
        <f t="array" ref="G33">INDEX($D$2:$D$25, ROW()-ROW($G$31) + COLUMN()-COLUMN($G$31)+1)</f>
        <v>-0.22797524518618995</v>
      </c>
      <c r="H33" s="13" cm="1">
        <f t="array" ref="H33">INDEX($D$2:$D$25, ROW()-ROW($G$31) + COLUMN()-COLUMN($G$31)+1)</f>
        <v>0.16150883209803968</v>
      </c>
      <c r="I33" s="13" cm="1">
        <f t="array" ref="I33">INDEX($D$2:$D$25, ROW()-ROW($G$31) + COLUMN()-COLUMN($G$31)+1)</f>
        <v>0.26767253130258817</v>
      </c>
      <c r="J33" s="13" cm="1">
        <f t="array" ref="J33">INDEX($D$2:$D$25, ROW()-ROW($G$31) + COLUMN()-COLUMN($G$31)+1)</f>
        <v>0.19090476509987012</v>
      </c>
      <c r="K33" s="13" cm="1">
        <f t="array" ref="K33">INDEX($D$2:$D$25, ROW()-ROW($G$31) + COLUMN()-COLUMN($G$31)+1)</f>
        <v>0.15559405563548245</v>
      </c>
      <c r="L33" s="13" cm="1">
        <f t="array" ref="L33">INDEX($D$2:$D$25, ROW()-ROW($G$31) + COLUMN()-COLUMN($G$31)+1)</f>
        <v>0.14754279181357222</v>
      </c>
      <c r="M33" s="13" cm="1">
        <f t="array" ref="M33">INDEX($D$2:$D$25, ROW()-ROW($G$31) + COLUMN()-COLUMN($G$31)+1)</f>
        <v>0.10188155578965152</v>
      </c>
      <c r="N33" s="13" cm="1">
        <f t="array" ref="N33">INDEX($D$2:$D$25, ROW()-ROW($G$31) + COLUMN()-COLUMN($G$31)+1)</f>
        <v>-2.3654682936004923E-2</v>
      </c>
      <c r="O33" s="13" cm="1">
        <f t="array" ref="O33">INDEX($D$2:$D$25, ROW()-ROW($G$31) + COLUMN()-COLUMN($G$31)+1)</f>
        <v>-0.16439420676116467</v>
      </c>
      <c r="P33" s="13" cm="1">
        <f t="array" ref="P33">INDEX($D$2:$D$25, ROW()-ROW($G$31) + COLUMN()-COLUMN($G$31)+1)</f>
        <v>-0.23227562074778499</v>
      </c>
      <c r="Q33" s="13" cm="1">
        <f t="array" ref="Q33">INDEX($D$2:$D$25, ROW()-ROW($G$31) + COLUMN()-COLUMN($G$31)+1)</f>
        <v>-0.19498850236411205</v>
      </c>
      <c r="R33" s="13" cm="1">
        <f t="array" ref="R33">INDEX($D$2:$D$25, ROW()-ROW($G$31) + COLUMN()-COLUMN($G$31)+1)</f>
        <v>-4.4559229278070697E-2</v>
      </c>
      <c r="T33" s="28">
        <v>0</v>
      </c>
      <c r="U33" s="28">
        <v>0</v>
      </c>
      <c r="V33" s="27">
        <v>3.5281484896607522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</row>
    <row r="34" spans="4:32" x14ac:dyDescent="0.25">
      <c r="D34" s="17">
        <v>0.37179685313503796</v>
      </c>
      <c r="F34" s="9" cm="1">
        <f t="array" ref="F34">INDEX($D$2:$D$25, ROW()-ROW($F$31)+$K$1+1)</f>
        <v>0.22213405380300993</v>
      </c>
      <c r="G34" s="13" cm="1">
        <f t="array" ref="G34">INDEX($D$2:$D$25, ROW()-ROW($G$31) + COLUMN()-COLUMN($G$31)+1)</f>
        <v>0.16150883209803968</v>
      </c>
      <c r="H34" s="13" cm="1">
        <f t="array" ref="H34">INDEX($D$2:$D$25, ROW()-ROW($G$31) + COLUMN()-COLUMN($G$31)+1)</f>
        <v>0.26767253130258817</v>
      </c>
      <c r="I34" s="13" cm="1">
        <f t="array" ref="I34">INDEX($D$2:$D$25, ROW()-ROW($G$31) + COLUMN()-COLUMN($G$31)+1)</f>
        <v>0.19090476509987012</v>
      </c>
      <c r="J34" s="13" cm="1">
        <f t="array" ref="J34">INDEX($D$2:$D$25, ROW()-ROW($G$31) + COLUMN()-COLUMN($G$31)+1)</f>
        <v>0.15559405563548245</v>
      </c>
      <c r="K34" s="13" cm="1">
        <f t="array" ref="K34">INDEX($D$2:$D$25, ROW()-ROW($G$31) + COLUMN()-COLUMN($G$31)+1)</f>
        <v>0.14754279181357222</v>
      </c>
      <c r="L34" s="13" cm="1">
        <f t="array" ref="L34">INDEX($D$2:$D$25, ROW()-ROW($G$31) + COLUMN()-COLUMN($G$31)+1)</f>
        <v>0.10188155578965152</v>
      </c>
      <c r="M34" s="13" cm="1">
        <f t="array" ref="M34">INDEX($D$2:$D$25, ROW()-ROW($G$31) + COLUMN()-COLUMN($G$31)+1)</f>
        <v>-2.3654682936004923E-2</v>
      </c>
      <c r="N34" s="13" cm="1">
        <f t="array" ref="N34">INDEX($D$2:$D$25, ROW()-ROW($G$31) + COLUMN()-COLUMN($G$31)+1)</f>
        <v>-0.16439420676116467</v>
      </c>
      <c r="O34" s="13" cm="1">
        <f t="array" ref="O34">INDEX($D$2:$D$25, ROW()-ROW($G$31) + COLUMN()-COLUMN($G$31)+1)</f>
        <v>-0.23227562074778499</v>
      </c>
      <c r="P34" s="13" cm="1">
        <f t="array" ref="P34">INDEX($D$2:$D$25, ROW()-ROW($G$31) + COLUMN()-COLUMN($G$31)+1)</f>
        <v>-0.19498850236411205</v>
      </c>
      <c r="Q34" s="13" cm="1">
        <f t="array" ref="Q34">INDEX($D$2:$D$25, ROW()-ROW($G$31) + COLUMN()-COLUMN($G$31)+1)</f>
        <v>-4.4559229278070697E-2</v>
      </c>
      <c r="R34" s="13" cm="1">
        <f t="array" ref="R34">INDEX($D$2:$D$25, ROW()-ROW($G$31) + COLUMN()-COLUMN($G$31)+1)</f>
        <v>0.10321748548243581</v>
      </c>
      <c r="T34" s="28">
        <v>0</v>
      </c>
      <c r="U34" s="28">
        <v>0</v>
      </c>
      <c r="V34" s="28">
        <v>0</v>
      </c>
      <c r="W34" s="27">
        <v>2.389623485560092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</row>
    <row r="35" spans="4:32" x14ac:dyDescent="0.25">
      <c r="D35" s="17">
        <v>-4.262064626755091E-2</v>
      </c>
      <c r="F35" s="9" cm="1">
        <f t="array" ref="F35">INDEX($D$2:$D$25, ROW()-ROW($F$31)+$K$1+1)</f>
        <v>0.3200749800819026</v>
      </c>
      <c r="G35" s="13" cm="1">
        <f t="array" ref="G35">INDEX($D$2:$D$25, ROW()-ROW($G$31) + COLUMN()-COLUMN($G$31)+1)</f>
        <v>0.26767253130258817</v>
      </c>
      <c r="H35" s="13" cm="1">
        <f t="array" ref="H35">INDEX($D$2:$D$25, ROW()-ROW($G$31) + COLUMN()-COLUMN($G$31)+1)</f>
        <v>0.19090476509987012</v>
      </c>
      <c r="I35" s="13" cm="1">
        <f t="array" ref="I35">INDEX($D$2:$D$25, ROW()-ROW($G$31) + COLUMN()-COLUMN($G$31)+1)</f>
        <v>0.15559405563548245</v>
      </c>
      <c r="J35" s="13" cm="1">
        <f t="array" ref="J35">INDEX($D$2:$D$25, ROW()-ROW($G$31) + COLUMN()-COLUMN($G$31)+1)</f>
        <v>0.14754279181357222</v>
      </c>
      <c r="K35" s="13" cm="1">
        <f t="array" ref="K35">INDEX($D$2:$D$25, ROW()-ROW($G$31) + COLUMN()-COLUMN($G$31)+1)</f>
        <v>0.10188155578965152</v>
      </c>
      <c r="L35" s="13" cm="1">
        <f t="array" ref="L35">INDEX($D$2:$D$25, ROW()-ROW($G$31) + COLUMN()-COLUMN($G$31)+1)</f>
        <v>-2.3654682936004923E-2</v>
      </c>
      <c r="M35" s="13" cm="1">
        <f t="array" ref="M35">INDEX($D$2:$D$25, ROW()-ROW($G$31) + COLUMN()-COLUMN($G$31)+1)</f>
        <v>-0.16439420676116467</v>
      </c>
      <c r="N35" s="13" cm="1">
        <f t="array" ref="N35">INDEX($D$2:$D$25, ROW()-ROW($G$31) + COLUMN()-COLUMN($G$31)+1)</f>
        <v>-0.23227562074778499</v>
      </c>
      <c r="O35" s="13" cm="1">
        <f t="array" ref="O35">INDEX($D$2:$D$25, ROW()-ROW($G$31) + COLUMN()-COLUMN($G$31)+1)</f>
        <v>-0.19498850236411205</v>
      </c>
      <c r="P35" s="13" cm="1">
        <f t="array" ref="P35">INDEX($D$2:$D$25, ROW()-ROW($G$31) + COLUMN()-COLUMN($G$31)+1)</f>
        <v>-4.4559229278070697E-2</v>
      </c>
      <c r="Q35" s="13" cm="1">
        <f t="array" ref="Q35">INDEX($D$2:$D$25, ROW()-ROW($G$31) + COLUMN()-COLUMN($G$31)+1)</f>
        <v>0.10321748548243581</v>
      </c>
      <c r="R35" s="13" cm="1">
        <f t="array" ref="R35">INDEX($D$2:$D$25, ROW()-ROW($G$31) + COLUMN()-COLUMN($G$31)+1)</f>
        <v>0.22213405380300993</v>
      </c>
      <c r="T35" s="28">
        <v>0</v>
      </c>
      <c r="U35" s="28">
        <v>0</v>
      </c>
      <c r="V35" s="28">
        <v>0</v>
      </c>
      <c r="W35" s="28">
        <v>0</v>
      </c>
      <c r="X35" s="27">
        <v>1.6219520291611704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28">
        <v>0</v>
      </c>
      <c r="AF35" s="28">
        <v>0</v>
      </c>
    </row>
    <row r="36" spans="4:32" x14ac:dyDescent="0.25">
      <c r="D36" s="17">
        <v>-5.8979715942768962E-2</v>
      </c>
      <c r="F36" s="9" cm="1">
        <f t="array" ref="F36">INDEX($D$2:$D$25, ROW()-ROW($F$31)+$K$1+1)</f>
        <v>0.42185676979323672</v>
      </c>
      <c r="G36" s="13" cm="1">
        <f t="array" ref="G36">INDEX($D$2:$D$25, ROW()-ROW($G$31) + COLUMN()-COLUMN($G$31)+1)</f>
        <v>0.19090476509987012</v>
      </c>
      <c r="H36" s="13" cm="1">
        <f t="array" ref="H36">INDEX($D$2:$D$25, ROW()-ROW($G$31) + COLUMN()-COLUMN($G$31)+1)</f>
        <v>0.15559405563548245</v>
      </c>
      <c r="I36" s="13" cm="1">
        <f t="array" ref="I36">INDEX($D$2:$D$25, ROW()-ROW($G$31) + COLUMN()-COLUMN($G$31)+1)</f>
        <v>0.14754279181357222</v>
      </c>
      <c r="J36" s="13" cm="1">
        <f t="array" ref="J36">INDEX($D$2:$D$25, ROW()-ROW($G$31) + COLUMN()-COLUMN($G$31)+1)</f>
        <v>0.10188155578965152</v>
      </c>
      <c r="K36" s="13" cm="1">
        <f t="array" ref="K36">INDEX($D$2:$D$25, ROW()-ROW($G$31) + COLUMN()-COLUMN($G$31)+1)</f>
        <v>-2.3654682936004923E-2</v>
      </c>
      <c r="L36" s="13" cm="1">
        <f t="array" ref="L36">INDEX($D$2:$D$25, ROW()-ROW($G$31) + COLUMN()-COLUMN($G$31)+1)</f>
        <v>-0.16439420676116467</v>
      </c>
      <c r="M36" s="13" cm="1">
        <f t="array" ref="M36">INDEX($D$2:$D$25, ROW()-ROW($G$31) + COLUMN()-COLUMN($G$31)+1)</f>
        <v>-0.23227562074778499</v>
      </c>
      <c r="N36" s="13" cm="1">
        <f t="array" ref="N36">INDEX($D$2:$D$25, ROW()-ROW($G$31) + COLUMN()-COLUMN($G$31)+1)</f>
        <v>-0.19498850236411205</v>
      </c>
      <c r="O36" s="13" cm="1">
        <f t="array" ref="O36">INDEX($D$2:$D$25, ROW()-ROW($G$31) + COLUMN()-COLUMN($G$31)+1)</f>
        <v>-4.4559229278070697E-2</v>
      </c>
      <c r="P36" s="13" cm="1">
        <f t="array" ref="P36">INDEX($D$2:$D$25, ROW()-ROW($G$31) + COLUMN()-COLUMN($G$31)+1)</f>
        <v>0.10321748548243581</v>
      </c>
      <c r="Q36" s="13" cm="1">
        <f t="array" ref="Q36">INDEX($D$2:$D$25, ROW()-ROW($G$31) + COLUMN()-COLUMN($G$31)+1)</f>
        <v>0.22213405380300993</v>
      </c>
      <c r="R36" s="13" cm="1">
        <f t="array" ref="R36">INDEX($D$2:$D$25, ROW()-ROW($G$31) + COLUMN()-COLUMN($G$31)+1)</f>
        <v>0.3200749800819026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7">
        <v>1.3851250077835173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28">
        <v>0</v>
      </c>
      <c r="AF36" s="28">
        <v>0</v>
      </c>
    </row>
    <row r="37" spans="4:32" x14ac:dyDescent="0.25">
      <c r="D37" s="17">
        <v>-0.48929978298417609</v>
      </c>
      <c r="F37" s="9" cm="1">
        <f t="array" ref="F37">INDEX($D$2:$D$25, ROW()-ROW($F$31)+$K$1+1)</f>
        <v>0.50833670054933167</v>
      </c>
      <c r="G37" s="13" cm="1">
        <f t="array" ref="G37">INDEX($D$2:$D$25, ROW()-ROW($G$31) + COLUMN()-COLUMN($G$31)+1)</f>
        <v>0.15559405563548245</v>
      </c>
      <c r="H37" s="13" cm="1">
        <f t="array" ref="H37">INDEX($D$2:$D$25, ROW()-ROW($G$31) + COLUMN()-COLUMN($G$31)+1)</f>
        <v>0.14754279181357222</v>
      </c>
      <c r="I37" s="13" cm="1">
        <f t="array" ref="I37">INDEX($D$2:$D$25, ROW()-ROW($G$31) + COLUMN()-COLUMN($G$31)+1)</f>
        <v>0.10188155578965152</v>
      </c>
      <c r="J37" s="13" cm="1">
        <f t="array" ref="J37">INDEX($D$2:$D$25, ROW()-ROW($G$31) + COLUMN()-COLUMN($G$31)+1)</f>
        <v>-2.3654682936004923E-2</v>
      </c>
      <c r="K37" s="13" cm="1">
        <f t="array" ref="K37">INDEX($D$2:$D$25, ROW()-ROW($G$31) + COLUMN()-COLUMN($G$31)+1)</f>
        <v>-0.16439420676116467</v>
      </c>
      <c r="L37" s="13" cm="1">
        <f t="array" ref="L37">INDEX($D$2:$D$25, ROW()-ROW($G$31) + COLUMN()-COLUMN($G$31)+1)</f>
        <v>-0.23227562074778499</v>
      </c>
      <c r="M37" s="13" cm="1">
        <f t="array" ref="M37">INDEX($D$2:$D$25, ROW()-ROW($G$31) + COLUMN()-COLUMN($G$31)+1)</f>
        <v>-0.19498850236411205</v>
      </c>
      <c r="N37" s="13" cm="1">
        <f t="array" ref="N37">INDEX($D$2:$D$25, ROW()-ROW($G$31) + COLUMN()-COLUMN($G$31)+1)</f>
        <v>-4.4559229278070697E-2</v>
      </c>
      <c r="O37" s="13" cm="1">
        <f t="array" ref="O37">INDEX($D$2:$D$25, ROW()-ROW($G$31) + COLUMN()-COLUMN($G$31)+1)</f>
        <v>0.10321748548243581</v>
      </c>
      <c r="P37" s="13" cm="1">
        <f t="array" ref="P37">INDEX($D$2:$D$25, ROW()-ROW($G$31) + COLUMN()-COLUMN($G$31)+1)</f>
        <v>0.22213405380300993</v>
      </c>
      <c r="Q37" s="13" cm="1">
        <f t="array" ref="Q37">INDEX($D$2:$D$25, ROW()-ROW($G$31) + COLUMN()-COLUMN($G$31)+1)</f>
        <v>0.3200749800819026</v>
      </c>
      <c r="R37" s="13" cm="1">
        <f t="array" ref="R37">INDEX($D$2:$D$25, ROW()-ROW($G$31) + COLUMN()-COLUMN($G$31)+1)</f>
        <v>0.42185676979323672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7">
        <v>0.92471503596679783</v>
      </c>
      <c r="AA37" s="28">
        <v>0</v>
      </c>
      <c r="AB37" s="28">
        <v>0</v>
      </c>
      <c r="AC37" s="28">
        <v>0</v>
      </c>
      <c r="AD37" s="28">
        <v>0</v>
      </c>
      <c r="AE37" s="28">
        <v>0</v>
      </c>
      <c r="AF37" s="28">
        <v>0</v>
      </c>
    </row>
    <row r="38" spans="4:32" x14ac:dyDescent="0.25">
      <c r="D38" s="17">
        <v>0.49744928602240179</v>
      </c>
      <c r="F38" s="9" cm="1">
        <f t="array" ref="F38">INDEX($D$2:$D$25, ROW()-ROW($F$31)+$K$1+1)</f>
        <v>0.50544548102013864</v>
      </c>
      <c r="G38" s="13" cm="1">
        <f t="array" ref="G38">INDEX($D$2:$D$25, ROW()-ROW($G$31) + COLUMN()-COLUMN($G$31)+1)</f>
        <v>0.14754279181357222</v>
      </c>
      <c r="H38" s="13" cm="1">
        <f t="array" ref="H38">INDEX($D$2:$D$25, ROW()-ROW($G$31) + COLUMN()-COLUMN($G$31)+1)</f>
        <v>0.10188155578965152</v>
      </c>
      <c r="I38" s="13" cm="1">
        <f t="array" ref="I38">INDEX($D$2:$D$25, ROW()-ROW($G$31) + COLUMN()-COLUMN($G$31)+1)</f>
        <v>-2.3654682936004923E-2</v>
      </c>
      <c r="J38" s="13" cm="1">
        <f t="array" ref="J38">INDEX($D$2:$D$25, ROW()-ROW($G$31) + COLUMN()-COLUMN($G$31)+1)</f>
        <v>-0.16439420676116467</v>
      </c>
      <c r="K38" s="13" cm="1">
        <f t="array" ref="K38">INDEX($D$2:$D$25, ROW()-ROW($G$31) + COLUMN()-COLUMN($G$31)+1)</f>
        <v>-0.23227562074778499</v>
      </c>
      <c r="L38" s="13" cm="1">
        <f t="array" ref="L38">INDEX($D$2:$D$25, ROW()-ROW($G$31) + COLUMN()-COLUMN($G$31)+1)</f>
        <v>-0.19498850236411205</v>
      </c>
      <c r="M38" s="13" cm="1">
        <f t="array" ref="M38">INDEX($D$2:$D$25, ROW()-ROW($G$31) + COLUMN()-COLUMN($G$31)+1)</f>
        <v>-4.4559229278070697E-2</v>
      </c>
      <c r="N38" s="13" cm="1">
        <f t="array" ref="N38">INDEX($D$2:$D$25, ROW()-ROW($G$31) + COLUMN()-COLUMN($G$31)+1)</f>
        <v>0.10321748548243581</v>
      </c>
      <c r="O38" s="13" cm="1">
        <f t="array" ref="O38">INDEX($D$2:$D$25, ROW()-ROW($G$31) + COLUMN()-COLUMN($G$31)+1)</f>
        <v>0.22213405380300993</v>
      </c>
      <c r="P38" s="13" cm="1">
        <f t="array" ref="P38">INDEX($D$2:$D$25, ROW()-ROW($G$31) + COLUMN()-COLUMN($G$31)+1)</f>
        <v>0.3200749800819026</v>
      </c>
      <c r="Q38" s="13" cm="1">
        <f t="array" ref="Q38">INDEX($D$2:$D$25, ROW()-ROW($G$31) + COLUMN()-COLUMN($G$31)+1)</f>
        <v>0.42185676979323672</v>
      </c>
      <c r="R38" s="13" cm="1">
        <f t="array" ref="R38">INDEX($D$2:$D$25, ROW()-ROW($G$31) + COLUMN()-COLUMN($G$31)+1)</f>
        <v>0.50833670054933167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7">
        <v>0.70513698040828843</v>
      </c>
      <c r="AB38" s="28">
        <v>0</v>
      </c>
      <c r="AC38" s="28">
        <v>0</v>
      </c>
      <c r="AD38" s="28">
        <v>0</v>
      </c>
      <c r="AE38" s="28">
        <v>0</v>
      </c>
      <c r="AF38" s="28">
        <v>0</v>
      </c>
    </row>
    <row r="39" spans="4:32" x14ac:dyDescent="0.25">
      <c r="D39" s="17">
        <v>-9.0347459195754709E-2</v>
      </c>
      <c r="F39" s="9" cm="1">
        <f t="array" ref="F39">INDEX($D$2:$D$25, ROW()-ROW($F$31)+$K$1+1)</f>
        <v>0.39113290805072887</v>
      </c>
      <c r="G39" s="13" cm="1">
        <f t="array" ref="G39">INDEX($D$2:$D$25, ROW()-ROW($G$31) + COLUMN()-COLUMN($G$31)+1)</f>
        <v>0.10188155578965152</v>
      </c>
      <c r="H39" s="13" cm="1">
        <f t="array" ref="H39">INDEX($D$2:$D$25, ROW()-ROW($G$31) + COLUMN()-COLUMN($G$31)+1)</f>
        <v>-2.3654682936004923E-2</v>
      </c>
      <c r="I39" s="13" cm="1">
        <f t="array" ref="I39">INDEX($D$2:$D$25, ROW()-ROW($G$31) + COLUMN()-COLUMN($G$31)+1)</f>
        <v>-0.16439420676116467</v>
      </c>
      <c r="J39" s="13" cm="1">
        <f t="array" ref="J39">INDEX($D$2:$D$25, ROW()-ROW($G$31) + COLUMN()-COLUMN($G$31)+1)</f>
        <v>-0.23227562074778499</v>
      </c>
      <c r="K39" s="13" cm="1">
        <f t="array" ref="K39">INDEX($D$2:$D$25, ROW()-ROW($G$31) + COLUMN()-COLUMN($G$31)+1)</f>
        <v>-0.19498850236411205</v>
      </c>
      <c r="L39" s="13" cm="1">
        <f t="array" ref="L39">INDEX($D$2:$D$25, ROW()-ROW($G$31) + COLUMN()-COLUMN($G$31)+1)</f>
        <v>-4.4559229278070697E-2</v>
      </c>
      <c r="M39" s="13" cm="1">
        <f t="array" ref="M39">INDEX($D$2:$D$25, ROW()-ROW($G$31) + COLUMN()-COLUMN($G$31)+1)</f>
        <v>0.10321748548243581</v>
      </c>
      <c r="N39" s="13" cm="1">
        <f t="array" ref="N39">INDEX($D$2:$D$25, ROW()-ROW($G$31) + COLUMN()-COLUMN($G$31)+1)</f>
        <v>0.22213405380300993</v>
      </c>
      <c r="O39" s="13" cm="1">
        <f t="array" ref="O39">INDEX($D$2:$D$25, ROW()-ROW($G$31) + COLUMN()-COLUMN($G$31)+1)</f>
        <v>0.3200749800819026</v>
      </c>
      <c r="P39" s="13" cm="1">
        <f t="array" ref="P39">INDEX($D$2:$D$25, ROW()-ROW($G$31) + COLUMN()-COLUMN($G$31)+1)</f>
        <v>0.42185676979323672</v>
      </c>
      <c r="Q39" s="13" cm="1">
        <f t="array" ref="Q39">INDEX($D$2:$D$25, ROW()-ROW($G$31) + COLUMN()-COLUMN($G$31)+1)</f>
        <v>0.50833670054933167</v>
      </c>
      <c r="R39" s="13" cm="1">
        <f t="array" ref="R39">INDEX($D$2:$D$25, ROW()-ROW($G$31) + COLUMN()-COLUMN($G$31)+1)</f>
        <v>0.50544548102013864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7">
        <v>0.58098862158702258</v>
      </c>
      <c r="AC39" s="28">
        <v>0</v>
      </c>
      <c r="AD39" s="28">
        <v>0</v>
      </c>
      <c r="AE39" s="28">
        <v>0</v>
      </c>
      <c r="AF39" s="28">
        <v>0</v>
      </c>
    </row>
    <row r="40" spans="4:32" x14ac:dyDescent="0.25">
      <c r="D40" s="17">
        <v>-0.42597910644508374</v>
      </c>
      <c r="F40" s="9" cm="1">
        <f t="array" ref="F40">INDEX($D$2:$D$25, ROW()-ROW($F$31)+$K$1+1)</f>
        <v>0.19281585846169647</v>
      </c>
      <c r="G40" s="13" cm="1">
        <f t="array" ref="G40">INDEX($D$2:$D$25, ROW()-ROW($G$31) + COLUMN()-COLUMN($G$31)+1)</f>
        <v>-2.3654682936004923E-2</v>
      </c>
      <c r="H40" s="13" cm="1">
        <f t="array" ref="H40">INDEX($D$2:$D$25, ROW()-ROW($G$31) + COLUMN()-COLUMN($G$31)+1)</f>
        <v>-0.16439420676116467</v>
      </c>
      <c r="I40" s="13" cm="1">
        <f t="array" ref="I40">INDEX($D$2:$D$25, ROW()-ROW($G$31) + COLUMN()-COLUMN($G$31)+1)</f>
        <v>-0.23227562074778499</v>
      </c>
      <c r="J40" s="13" cm="1">
        <f t="array" ref="J40">INDEX($D$2:$D$25, ROW()-ROW($G$31) + COLUMN()-COLUMN($G$31)+1)</f>
        <v>-0.19498850236411205</v>
      </c>
      <c r="K40" s="13" cm="1">
        <f t="array" ref="K40">INDEX($D$2:$D$25, ROW()-ROW($G$31) + COLUMN()-COLUMN($G$31)+1)</f>
        <v>-4.4559229278070697E-2</v>
      </c>
      <c r="L40" s="13" cm="1">
        <f t="array" ref="L40">INDEX($D$2:$D$25, ROW()-ROW($G$31) + COLUMN()-COLUMN($G$31)+1)</f>
        <v>0.10321748548243581</v>
      </c>
      <c r="M40" s="13" cm="1">
        <f t="array" ref="M40">INDEX($D$2:$D$25, ROW()-ROW($G$31) + COLUMN()-COLUMN($G$31)+1)</f>
        <v>0.22213405380300993</v>
      </c>
      <c r="N40" s="13" cm="1">
        <f t="array" ref="N40">INDEX($D$2:$D$25, ROW()-ROW($G$31) + COLUMN()-COLUMN($G$31)+1)</f>
        <v>0.3200749800819026</v>
      </c>
      <c r="O40" s="13" cm="1">
        <f t="array" ref="O40">INDEX($D$2:$D$25, ROW()-ROW($G$31) + COLUMN()-COLUMN($G$31)+1)</f>
        <v>0.42185676979323672</v>
      </c>
      <c r="P40" s="13" cm="1">
        <f t="array" ref="P40">INDEX($D$2:$D$25, ROW()-ROW($G$31) + COLUMN()-COLUMN($G$31)+1)</f>
        <v>0.50833670054933167</v>
      </c>
      <c r="Q40" s="13" cm="1">
        <f t="array" ref="Q40">INDEX($D$2:$D$25, ROW()-ROW($G$31) + COLUMN()-COLUMN($G$31)+1)</f>
        <v>0.50544548102013864</v>
      </c>
      <c r="R40" s="13" cm="1">
        <f t="array" ref="R40">INDEX($D$2:$D$25, ROW()-ROW($G$31) + COLUMN()-COLUMN($G$31)+1)</f>
        <v>0.39113290805072887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7">
        <v>0.45502604223983856</v>
      </c>
      <c r="AD40" s="28">
        <v>0</v>
      </c>
      <c r="AE40" s="28">
        <v>0</v>
      </c>
      <c r="AF40" s="28">
        <v>0</v>
      </c>
    </row>
    <row r="41" spans="4:32" x14ac:dyDescent="0.25">
      <c r="D41" s="17">
        <v>8.1239027366791561E-2</v>
      </c>
      <c r="F41" s="9" cm="1">
        <f t="array" ref="F41">INDEX($D$2:$D$25, ROW()-ROW($F$31)+$K$1+1)</f>
        <v>-1.8679982362733022E-3</v>
      </c>
      <c r="G41" s="13" cm="1">
        <f t="array" ref="G41">INDEX($D$2:$D$25, ROW()-ROW($G$31) + COLUMN()-COLUMN($G$31)+1)</f>
        <v>-0.16439420676116467</v>
      </c>
      <c r="H41" s="13" cm="1">
        <f t="array" ref="H41">INDEX($D$2:$D$25, ROW()-ROW($G$31) + COLUMN()-COLUMN($G$31)+1)</f>
        <v>-0.23227562074778499</v>
      </c>
      <c r="I41" s="13" cm="1">
        <f t="array" ref="I41">INDEX($D$2:$D$25, ROW()-ROW($G$31) + COLUMN()-COLUMN($G$31)+1)</f>
        <v>-0.19498850236411205</v>
      </c>
      <c r="J41" s="13" cm="1">
        <f t="array" ref="J41">INDEX($D$2:$D$25, ROW()-ROW($G$31) + COLUMN()-COLUMN($G$31)+1)</f>
        <v>-4.4559229278070697E-2</v>
      </c>
      <c r="K41" s="13" cm="1">
        <f t="array" ref="K41">INDEX($D$2:$D$25, ROW()-ROW($G$31) + COLUMN()-COLUMN($G$31)+1)</f>
        <v>0.10321748548243581</v>
      </c>
      <c r="L41" s="13" cm="1">
        <f t="array" ref="L41">INDEX($D$2:$D$25, ROW()-ROW($G$31) + COLUMN()-COLUMN($G$31)+1)</f>
        <v>0.22213405380300993</v>
      </c>
      <c r="M41" s="13" cm="1">
        <f t="array" ref="M41">INDEX($D$2:$D$25, ROW()-ROW($G$31) + COLUMN()-COLUMN($G$31)+1)</f>
        <v>0.3200749800819026</v>
      </c>
      <c r="N41" s="13" cm="1">
        <f t="array" ref="N41">INDEX($D$2:$D$25, ROW()-ROW($G$31) + COLUMN()-COLUMN($G$31)+1)</f>
        <v>0.42185676979323672</v>
      </c>
      <c r="O41" s="13" cm="1">
        <f t="array" ref="O41">INDEX($D$2:$D$25, ROW()-ROW($G$31) + COLUMN()-COLUMN($G$31)+1)</f>
        <v>0.50833670054933167</v>
      </c>
      <c r="P41" s="13" cm="1">
        <f t="array" ref="P41">INDEX($D$2:$D$25, ROW()-ROW($G$31) + COLUMN()-COLUMN($G$31)+1)</f>
        <v>0.50544548102013864</v>
      </c>
      <c r="Q41" s="13" cm="1">
        <f t="array" ref="Q41">INDEX($D$2:$D$25, ROW()-ROW($G$31) + COLUMN()-COLUMN($G$31)+1)</f>
        <v>0.39113290805072887</v>
      </c>
      <c r="R41" s="13" cm="1">
        <f t="array" ref="R41">INDEX($D$2:$D$25, ROW()-ROW($G$31) + COLUMN()-COLUMN($G$31)+1)</f>
        <v>0.19281585846169647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7">
        <v>0.35177254669005742</v>
      </c>
      <c r="AE41" s="28">
        <v>0</v>
      </c>
      <c r="AF41" s="28">
        <v>0</v>
      </c>
    </row>
    <row r="42" spans="4:32" x14ac:dyDescent="0.25">
      <c r="D42" s="17">
        <v>1.1778574751588167</v>
      </c>
      <c r="F42" s="9" cm="1">
        <f t="array" ref="F42">INDEX($D$2:$D$25, ROW()-ROW($F$31)+$K$1+1)</f>
        <v>-0.14238819822032237</v>
      </c>
      <c r="G42" s="13" cm="1">
        <f t="array" ref="G42">INDEX($D$2:$D$25, ROW()-ROW($G$31) + COLUMN()-COLUMN($G$31)+1)</f>
        <v>-0.23227562074778499</v>
      </c>
      <c r="H42" s="13" cm="1">
        <f t="array" ref="H42">INDEX($D$2:$D$25, ROW()-ROW($G$31) + COLUMN()-COLUMN($G$31)+1)</f>
        <v>-0.19498850236411205</v>
      </c>
      <c r="I42" s="13" cm="1">
        <f t="array" ref="I42">INDEX($D$2:$D$25, ROW()-ROW($G$31) + COLUMN()-COLUMN($G$31)+1)</f>
        <v>-4.4559229278070697E-2</v>
      </c>
      <c r="J42" s="13" cm="1">
        <f t="array" ref="J42">INDEX($D$2:$D$25, ROW()-ROW($G$31) + COLUMN()-COLUMN($G$31)+1)</f>
        <v>0.10321748548243581</v>
      </c>
      <c r="K42" s="13" cm="1">
        <f t="array" ref="K42">INDEX($D$2:$D$25, ROW()-ROW($G$31) + COLUMN()-COLUMN($G$31)+1)</f>
        <v>0.22213405380300993</v>
      </c>
      <c r="L42" s="13" cm="1">
        <f t="array" ref="L42">INDEX($D$2:$D$25, ROW()-ROW($G$31) + COLUMN()-COLUMN($G$31)+1)</f>
        <v>0.3200749800819026</v>
      </c>
      <c r="M42" s="13" cm="1">
        <f t="array" ref="M42">INDEX($D$2:$D$25, ROW()-ROW($G$31) + COLUMN()-COLUMN($G$31)+1)</f>
        <v>0.42185676979323672</v>
      </c>
      <c r="N42" s="13" cm="1">
        <f t="array" ref="N42">INDEX($D$2:$D$25, ROW()-ROW($G$31) + COLUMN()-COLUMN($G$31)+1)</f>
        <v>0.50833670054933167</v>
      </c>
      <c r="O42" s="13" cm="1">
        <f t="array" ref="O42">INDEX($D$2:$D$25, ROW()-ROW($G$31) + COLUMN()-COLUMN($G$31)+1)</f>
        <v>0.50544548102013864</v>
      </c>
      <c r="P42" s="13" cm="1">
        <f t="array" ref="P42">INDEX($D$2:$D$25, ROW()-ROW($G$31) + COLUMN()-COLUMN($G$31)+1)</f>
        <v>0.39113290805072887</v>
      </c>
      <c r="Q42" s="13" cm="1">
        <f t="array" ref="Q42">INDEX($D$2:$D$25, ROW()-ROW($G$31) + COLUMN()-COLUMN($G$31)+1)</f>
        <v>0.19281585846169647</v>
      </c>
      <c r="R42" s="13" cm="1">
        <f t="array" ref="R42">INDEX($D$2:$D$25, ROW()-ROW($G$31) + COLUMN()-COLUMN($G$31)+1)</f>
        <v>-1.8679982362733022E-3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27">
        <v>5.6175389139515933E-2</v>
      </c>
      <c r="AF42" s="28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D6AA0-22DD-4845-9F70-0822DA240F60}">
  <dimension ref="A1:AC29"/>
  <sheetViews>
    <sheetView workbookViewId="0">
      <selection activeCell="Z25" sqref="Z25"/>
    </sheetView>
  </sheetViews>
  <sheetFormatPr defaultRowHeight="15" x14ac:dyDescent="0.25"/>
  <cols>
    <col min="1" max="1" width="10.42578125" customWidth="1"/>
    <col min="2" max="2" width="3.28515625" customWidth="1"/>
    <col min="10" max="10" width="9.85546875" customWidth="1"/>
    <col min="17" max="17" width="11.85546875" customWidth="1"/>
    <col min="18" max="20" width="10.28515625" bestFit="1" customWidth="1"/>
  </cols>
  <sheetData>
    <row r="1" spans="1:29" x14ac:dyDescent="0.25">
      <c r="A1" t="s">
        <v>31</v>
      </c>
      <c r="C1" t="s">
        <v>39</v>
      </c>
      <c r="J1" t="s">
        <v>32</v>
      </c>
    </row>
    <row r="2" spans="1:29" x14ac:dyDescent="0.25">
      <c r="A2">
        <v>1</v>
      </c>
      <c r="C2">
        <f>0.5*A2</f>
        <v>0.5</v>
      </c>
      <c r="D2">
        <f>0.5*A3</f>
        <v>1.5</v>
      </c>
      <c r="E2">
        <f>0.5*A4</f>
        <v>0</v>
      </c>
      <c r="J2" cm="1">
        <f t="array" ref="J2:L4">MMULT(TRANSPOSE(C2:E5),C2:E5)</f>
        <v>4.75</v>
      </c>
      <c r="K2">
        <v>2.25</v>
      </c>
      <c r="L2">
        <v>-1.5</v>
      </c>
      <c r="N2" s="30" cm="1">
        <f t="array" ref="N2:P3">[1]!eigVALSym(J2:L4)</f>
        <v>7.5187242248443802</v>
      </c>
      <c r="O2" s="30">
        <v>5.5386408939438336</v>
      </c>
      <c r="P2" s="30">
        <v>0.6926348812117824</v>
      </c>
      <c r="Q2" t="s">
        <v>24</v>
      </c>
      <c r="R2" s="32">
        <f>SQRT(N2)</f>
        <v>2.7420292166285138</v>
      </c>
      <c r="S2" s="32">
        <f t="shared" ref="S2:T2" si="0">SQRT(O2)</f>
        <v>2.3534317270623837</v>
      </c>
      <c r="T2" s="32">
        <f t="shared" si="0"/>
        <v>0.83224688717458262</v>
      </c>
    </row>
    <row r="3" spans="1:29" x14ac:dyDescent="0.25">
      <c r="A3">
        <v>3</v>
      </c>
      <c r="C3">
        <f t="shared" ref="C3:C5" si="1">0.5*A3</f>
        <v>1.5</v>
      </c>
      <c r="D3">
        <f t="shared" ref="D3:D5" si="2">0.5*A4</f>
        <v>0</v>
      </c>
      <c r="E3">
        <f t="shared" ref="E3:E5" si="3">0.5*A5</f>
        <v>-1.5</v>
      </c>
      <c r="J3">
        <v>2.25</v>
      </c>
      <c r="K3">
        <v>5.5</v>
      </c>
      <c r="L3">
        <v>2</v>
      </c>
      <c r="N3" s="30">
        <v>4.2254081028006077E-14</v>
      </c>
      <c r="O3" s="30">
        <v>-1.731868121541444E-14</v>
      </c>
      <c r="P3" s="30">
        <v>-4.4897041117654545E-14</v>
      </c>
      <c r="R3" t="str">
        <f ca="1">_xlfn.FORMULATEXT(R2)</f>
        <v>=SQRT(N2)</v>
      </c>
    </row>
    <row r="4" spans="1:29" x14ac:dyDescent="0.25">
      <c r="A4">
        <v>0</v>
      </c>
      <c r="C4">
        <f t="shared" si="1"/>
        <v>0</v>
      </c>
      <c r="D4">
        <f t="shared" si="2"/>
        <v>-1.5</v>
      </c>
      <c r="E4">
        <f t="shared" si="3"/>
        <v>-1</v>
      </c>
      <c r="J4">
        <v>-1.5</v>
      </c>
      <c r="K4">
        <v>2</v>
      </c>
      <c r="L4">
        <v>3.5</v>
      </c>
      <c r="N4" t="str">
        <f ca="1">_xlfn.FORMULATEXT(N2)</f>
        <v>=eigVALSym(J2:L4)</v>
      </c>
      <c r="O4" s="30"/>
      <c r="P4" s="30"/>
      <c r="U4" s="29" t="s">
        <v>26</v>
      </c>
      <c r="V4" s="29"/>
      <c r="W4" s="29"/>
      <c r="X4" s="29"/>
      <c r="Y4" s="29"/>
      <c r="Z4" s="29"/>
      <c r="AA4" s="29"/>
      <c r="AB4" s="29"/>
      <c r="AC4" s="29"/>
    </row>
    <row r="5" spans="1:29" x14ac:dyDescent="0.25">
      <c r="A5">
        <v>-3</v>
      </c>
      <c r="C5">
        <f t="shared" si="1"/>
        <v>-1.5</v>
      </c>
      <c r="D5">
        <f t="shared" si="2"/>
        <v>-1</v>
      </c>
      <c r="E5">
        <f t="shared" si="3"/>
        <v>-0.5</v>
      </c>
      <c r="J5" t="str">
        <f ca="1">_xlfn.FORMULATEXT(J2)</f>
        <v>=MMULT(TRANSPOSE(C2:E5),C2:E5)</v>
      </c>
    </row>
    <row r="6" spans="1:29" x14ac:dyDescent="0.25">
      <c r="A6">
        <v>-2</v>
      </c>
    </row>
    <row r="7" spans="1:29" x14ac:dyDescent="0.25">
      <c r="A7">
        <v>-1</v>
      </c>
      <c r="N7" s="30" cm="1">
        <f t="array" ref="N7:P12">[1]!eigVECTSym(J2:L4)</f>
        <v>7.5187242248443802</v>
      </c>
      <c r="O7" s="30">
        <v>5.5386408939438336</v>
      </c>
      <c r="P7" s="30">
        <v>0.6926348812117824</v>
      </c>
      <c r="Q7" t="s">
        <v>24</v>
      </c>
    </row>
    <row r="8" spans="1:29" x14ac:dyDescent="0.25">
      <c r="C8" t="s">
        <v>5</v>
      </c>
      <c r="N8" s="31">
        <v>-0.55161438541544161</v>
      </c>
      <c r="O8" s="31">
        <v>-0.6392594817914985</v>
      </c>
      <c r="P8" s="31">
        <v>-0.53578809686517914</v>
      </c>
      <c r="Q8" t="s">
        <v>25</v>
      </c>
      <c r="U8" s="29" t="s">
        <v>27</v>
      </c>
      <c r="V8" s="29"/>
      <c r="W8" s="29"/>
      <c r="X8" s="29"/>
      <c r="Y8" s="29"/>
      <c r="Z8" s="29"/>
    </row>
    <row r="9" spans="1:29" x14ac:dyDescent="0.25">
      <c r="C9" s="30" cm="1">
        <f t="array" ref="C9:F12">[1]!SVD_U(C2:E5)</f>
        <v>0.54390595177571344</v>
      </c>
      <c r="D9" s="30">
        <v>2.908015533843411E-2</v>
      </c>
      <c r="E9" s="30">
        <v>0.62553549701164068</v>
      </c>
      <c r="F9" s="30">
        <v>0.55859287693887305</v>
      </c>
      <c r="G9" s="30"/>
      <c r="H9" s="30"/>
      <c r="I9" s="30"/>
      <c r="N9" s="31">
        <v>-0.81039921210628385</v>
      </c>
      <c r="O9" s="31">
        <v>0.25871193406474857</v>
      </c>
      <c r="P9" s="31">
        <v>0.52566267909182163</v>
      </c>
    </row>
    <row r="10" spans="1:29" x14ac:dyDescent="0.25">
      <c r="C10" s="30">
        <v>0.19375849802565362</v>
      </c>
      <c r="D10" s="30">
        <v>-0.86900215544720549</v>
      </c>
      <c r="E10" s="30">
        <v>0.22525138263329875</v>
      </c>
      <c r="F10" s="30">
        <v>-0.39566995449836845</v>
      </c>
      <c r="G10" s="30"/>
      <c r="H10" s="30"/>
      <c r="I10" s="30"/>
      <c r="N10" s="31">
        <v>-0.19742007704450734</v>
      </c>
      <c r="O10" s="31">
        <v>0.72416534721853565</v>
      </c>
      <c r="P10" s="31">
        <v>-0.66076460488406752</v>
      </c>
    </row>
    <row r="11" spans="1:29" x14ac:dyDescent="0.25">
      <c r="C11" s="30">
        <v>-0.5153186868451104</v>
      </c>
      <c r="D11" s="30">
        <v>-0.47260060086976774</v>
      </c>
      <c r="E11" s="30">
        <v>-0.1534753877990423</v>
      </c>
      <c r="F11" s="30">
        <v>0.69824109617359165</v>
      </c>
      <c r="G11" s="30"/>
      <c r="H11" s="30"/>
      <c r="I11" s="30"/>
      <c r="N11" s="36">
        <v>4.2254081028006077E-14</v>
      </c>
      <c r="O11" s="36">
        <v>-1.731868121541444E-14</v>
      </c>
      <c r="P11" s="36">
        <v>-4.4897041117654545E-14</v>
      </c>
    </row>
    <row r="12" spans="1:29" x14ac:dyDescent="0.25">
      <c r="C12" s="30">
        <v>-0.63330135879692295</v>
      </c>
      <c r="D12" s="30">
        <v>0.14366026051465267</v>
      </c>
      <c r="E12" s="30">
        <v>0.7310351988380045</v>
      </c>
      <c r="F12" s="30">
        <v>-0.20947232885207756</v>
      </c>
      <c r="G12" s="30"/>
      <c r="H12" s="30"/>
      <c r="I12" s="30"/>
      <c r="N12" s="30">
        <v>3.9412917374193057E-15</v>
      </c>
      <c r="O12" s="30">
        <v>2.886579864025407E-15</v>
      </c>
      <c r="P12" s="30">
        <v>2.2204460492503131E-15</v>
      </c>
      <c r="S12" s="30"/>
      <c r="T12" s="30"/>
    </row>
    <row r="13" spans="1:29" x14ac:dyDescent="0.25">
      <c r="C13" t="str">
        <f ca="1">_xlfn.FORMULATEXT(C9)</f>
        <v>=SVD_U(C2:E5)</v>
      </c>
      <c r="N13" t="str">
        <f ca="1">_xlfn.FORMULATEXT(N7)</f>
        <v>=eigVECTSym(J2:L4)</v>
      </c>
      <c r="O13" s="30"/>
      <c r="P13" s="30"/>
      <c r="R13" s="30"/>
      <c r="S13" s="30"/>
      <c r="T13" s="30"/>
    </row>
    <row r="14" spans="1:29" ht="16.5" x14ac:dyDescent="0.25">
      <c r="C14" s="5" t="s">
        <v>7</v>
      </c>
      <c r="H14" s="33" t="s">
        <v>28</v>
      </c>
      <c r="R14" s="30"/>
      <c r="S14" s="30"/>
      <c r="T14" s="30"/>
    </row>
    <row r="15" spans="1:29" x14ac:dyDescent="0.25">
      <c r="C15" s="32" cm="1">
        <f t="array" ref="C15:E18">[1]!SVD_D(C2:E5)</f>
        <v>2.7420292166285138</v>
      </c>
      <c r="D15" s="30">
        <v>0</v>
      </c>
      <c r="E15" s="30">
        <v>0</v>
      </c>
      <c r="H15" s="30">
        <f t="shared" ref="H15:J18" si="4">C15^2</f>
        <v>7.5187242248443811</v>
      </c>
      <c r="I15" s="30">
        <f t="shared" si="4"/>
        <v>0</v>
      </c>
      <c r="J15" s="30">
        <f t="shared" si="4"/>
        <v>0</v>
      </c>
      <c r="R15" s="30"/>
      <c r="S15" s="30"/>
      <c r="T15" s="30"/>
    </row>
    <row r="16" spans="1:29" x14ac:dyDescent="0.25">
      <c r="C16" s="30">
        <v>0</v>
      </c>
      <c r="D16" s="32">
        <v>2.3534317270623837</v>
      </c>
      <c r="E16" s="30">
        <v>0</v>
      </c>
      <c r="H16" s="30">
        <f t="shared" si="4"/>
        <v>0</v>
      </c>
      <c r="I16" s="30">
        <f t="shared" si="4"/>
        <v>5.5386408939438336</v>
      </c>
      <c r="J16" s="30">
        <f t="shared" si="4"/>
        <v>0</v>
      </c>
      <c r="R16" s="30"/>
      <c r="S16" s="30"/>
      <c r="T16" s="30"/>
    </row>
    <row r="17" spans="3:20" x14ac:dyDescent="0.25">
      <c r="C17" s="30">
        <v>0</v>
      </c>
      <c r="D17" s="30">
        <v>0</v>
      </c>
      <c r="E17" s="32">
        <v>0.83224688717458262</v>
      </c>
      <c r="H17" s="30">
        <f t="shared" si="4"/>
        <v>0</v>
      </c>
      <c r="I17" s="30">
        <f t="shared" si="4"/>
        <v>0</v>
      </c>
      <c r="J17" s="30">
        <f t="shared" si="4"/>
        <v>0.6926348812117824</v>
      </c>
      <c r="R17" s="30"/>
      <c r="T17" s="30"/>
    </row>
    <row r="18" spans="3:20" x14ac:dyDescent="0.25">
      <c r="C18" s="30">
        <v>0</v>
      </c>
      <c r="D18" s="30">
        <v>0</v>
      </c>
      <c r="E18" s="30">
        <v>0</v>
      </c>
      <c r="H18" s="30">
        <f t="shared" si="4"/>
        <v>0</v>
      </c>
      <c r="I18" s="30">
        <f t="shared" si="4"/>
        <v>0</v>
      </c>
      <c r="J18" s="30">
        <f t="shared" si="4"/>
        <v>0</v>
      </c>
    </row>
    <row r="19" spans="3:20" x14ac:dyDescent="0.25">
      <c r="C19" t="str">
        <f ca="1">_xlfn.FORMULATEXT(C15)</f>
        <v>=SVD_D(C2:E5)</v>
      </c>
      <c r="H19" s="30" t="str">
        <f ca="1">_xlfn.FORMULATEXT(H15)</f>
        <v>=C15^2</v>
      </c>
    </row>
    <row r="20" spans="3:20" x14ac:dyDescent="0.25">
      <c r="C20" t="s">
        <v>6</v>
      </c>
      <c r="M20" t="s">
        <v>40</v>
      </c>
    </row>
    <row r="21" spans="3:20" x14ac:dyDescent="0.25">
      <c r="C21" s="31" cm="1">
        <f t="array" ref="C21:E23">[1]!SVD_V(C2:E5)</f>
        <v>0.55161438541544128</v>
      </c>
      <c r="D21" s="31">
        <v>-0.63925948179149827</v>
      </c>
      <c r="E21" s="31">
        <v>-0.53578809686517803</v>
      </c>
      <c r="M21" cm="1">
        <f t="array" ref="M21:O24">MMULT(MMULT(C9:F12,C15:E18),TRANSPOSE(C21:E23))</f>
        <v>0.49999999999999983</v>
      </c>
      <c r="N21">
        <v>1.4999999999999993</v>
      </c>
      <c r="O21">
        <v>-1.1102230246251565E-16</v>
      </c>
    </row>
    <row r="22" spans="3:20" x14ac:dyDescent="0.25">
      <c r="C22" s="31">
        <v>0.81039921210628396</v>
      </c>
      <c r="D22" s="31">
        <v>0.25871193406474835</v>
      </c>
      <c r="E22" s="31">
        <v>0.52566267909182141</v>
      </c>
      <c r="M22">
        <v>1.5</v>
      </c>
      <c r="N22">
        <v>-1.8041124150158794E-16</v>
      </c>
      <c r="O22">
        <v>-1.5000000000000002</v>
      </c>
    </row>
    <row r="23" spans="3:20" x14ac:dyDescent="0.25">
      <c r="C23" s="31">
        <v>0.1974200770445074</v>
      </c>
      <c r="D23" s="31">
        <v>0.72416534721853598</v>
      </c>
      <c r="E23" s="31">
        <v>-0.66076460488406741</v>
      </c>
      <c r="M23">
        <v>2.9143354396410359E-16</v>
      </c>
      <c r="N23">
        <v>-1.4999999999999991</v>
      </c>
      <c r="O23">
        <v>-0.99999999999999967</v>
      </c>
    </row>
    <row r="24" spans="3:20" x14ac:dyDescent="0.25">
      <c r="C24" t="str">
        <f ca="1">_xlfn.FORMULATEXT(C21)</f>
        <v>=SVD_V(C2:E5)</v>
      </c>
      <c r="E24" s="30"/>
      <c r="F24" s="30"/>
      <c r="G24" s="30"/>
      <c r="H24" s="30"/>
      <c r="I24" s="30"/>
      <c r="J24" s="30"/>
      <c r="M24">
        <v>-1.5000000000000004</v>
      </c>
      <c r="N24">
        <v>-1.0000000000000002</v>
      </c>
      <c r="O24">
        <v>-0.50000000000000044</v>
      </c>
    </row>
    <row r="25" spans="3:20" ht="16.5" x14ac:dyDescent="0.25">
      <c r="C25" t="s">
        <v>29</v>
      </c>
      <c r="E25" t="s">
        <v>30</v>
      </c>
      <c r="M25" t="str">
        <f ca="1">_xlfn.FORMULATEXT(M21)</f>
        <v>=MMULT(MMULT(C9:F12,C15:E18),TRANSPOSE(C21:E23))</v>
      </c>
    </row>
    <row r="26" spans="3:20" x14ac:dyDescent="0.25">
      <c r="C26" cm="1">
        <f t="array" ref="C26:E28">MMULT(MMULT(C21:E23,H15:J17), TRANSPOSE(C21:E23))</f>
        <v>4.75</v>
      </c>
      <c r="D26">
        <v>2.25</v>
      </c>
      <c r="E26">
        <v>-1.4999999999999998</v>
      </c>
    </row>
    <row r="27" spans="3:20" x14ac:dyDescent="0.25">
      <c r="C27">
        <v>2.25</v>
      </c>
      <c r="D27">
        <v>5.4999999999999973</v>
      </c>
      <c r="E27">
        <v>1.9999999999999993</v>
      </c>
    </row>
    <row r="28" spans="3:20" x14ac:dyDescent="0.25">
      <c r="C28">
        <v>-1.5000000000000004</v>
      </c>
      <c r="D28">
        <v>1.9999999999999998</v>
      </c>
      <c r="E28">
        <v>3.5000000000000009</v>
      </c>
    </row>
    <row r="29" spans="3:20" x14ac:dyDescent="0.25">
      <c r="C29" t="str">
        <f ca="1">_xlfn.FORMULATEXT(C26)</f>
        <v>=MMULT(MMULT(C21:E23,H15:J17), TRANSPOSE(C21:E23))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F5C8-4B92-4710-8EB6-6D0233FC80F2}">
  <dimension ref="A1:AB21"/>
  <sheetViews>
    <sheetView workbookViewId="0">
      <selection activeCell="AB30" sqref="AB30"/>
    </sheetView>
  </sheetViews>
  <sheetFormatPr defaultRowHeight="15" x14ac:dyDescent="0.25"/>
  <cols>
    <col min="1" max="1" width="11.7109375" customWidth="1"/>
    <col min="14" max="18" width="10.5703125" customWidth="1"/>
    <col min="21" max="21" width="10.5703125" bestFit="1" customWidth="1"/>
  </cols>
  <sheetData>
    <row r="1" spans="1:28" x14ac:dyDescent="0.25">
      <c r="B1" t="s">
        <v>14</v>
      </c>
      <c r="H1" t="s">
        <v>15</v>
      </c>
      <c r="N1" t="s">
        <v>5</v>
      </c>
    </row>
    <row r="2" spans="1:28" x14ac:dyDescent="0.25">
      <c r="A2" t="s">
        <v>16</v>
      </c>
      <c r="B2" s="6" t="s">
        <v>0</v>
      </c>
      <c r="C2" s="6" t="s">
        <v>12</v>
      </c>
      <c r="D2" s="6" t="s">
        <v>17</v>
      </c>
      <c r="E2" s="6" t="s">
        <v>18</v>
      </c>
      <c r="F2" s="6" t="s">
        <v>19</v>
      </c>
      <c r="H2" s="6" t="s">
        <v>0</v>
      </c>
      <c r="I2" s="6" t="s">
        <v>12</v>
      </c>
      <c r="J2" s="6" t="s">
        <v>17</v>
      </c>
      <c r="K2" s="6" t="s">
        <v>18</v>
      </c>
      <c r="L2" s="6" t="s">
        <v>19</v>
      </c>
      <c r="N2" s="8" cm="1">
        <f t="array" ref="N2:R6">[1]!SVD_U(H3:L7)</f>
        <v>0.2498761969013934</v>
      </c>
      <c r="O2" s="8">
        <v>0.81440236483585848</v>
      </c>
      <c r="P2" s="8">
        <v>0.27234728870938696</v>
      </c>
      <c r="Q2" s="8">
        <v>1.1731526094507005E-2</v>
      </c>
      <c r="R2" s="8">
        <v>0.44721359549995432</v>
      </c>
      <c r="S2" s="6" t="s">
        <v>0</v>
      </c>
    </row>
    <row r="3" spans="1:28" x14ac:dyDescent="0.25">
      <c r="A3" s="18" vm="36">
        <v>45859</v>
      </c>
      <c r="B3" vm="41">
        <v>243.54</v>
      </c>
      <c r="C3" vm="42">
        <v>24.26</v>
      </c>
      <c r="D3" vm="43">
        <v>244.25</v>
      </c>
      <c r="E3" vm="44">
        <v>510.06</v>
      </c>
      <c r="F3" vm="45">
        <v>142.91</v>
      </c>
      <c r="H3" s="8" cm="1">
        <f t="array" ref="H3">(B3-[1]!MEAN(B$3:B$7))/_xlfn.STDEV.S(B$3:B$7)</f>
        <v>0.47302926439951604</v>
      </c>
      <c r="I3" s="8" cm="1">
        <f t="array" ref="I3">(C3-[1]!MEAN(C$3:C$7))/_xlfn.STDEV.S(C$3:C$7)</f>
        <v>-1.5515295747618127</v>
      </c>
      <c r="J3" s="8" cm="1">
        <f t="array" ref="J3">(D3-[1]!MEAN(D$3:D$7))/_xlfn.STDEV.S(D$3:D$7)</f>
        <v>-1.116607835907613</v>
      </c>
      <c r="K3" s="8" cm="1">
        <f t="array" ref="K3">(E3-[1]!MEAN(E$3:E$7))/_xlfn.STDEV.S(E$3:E$7)</f>
        <v>0.25404147330998145</v>
      </c>
      <c r="L3" s="8" cm="1">
        <f t="array" ref="L3">(F3-[1]!MEAN(F$3:F$7))/_xlfn.STDEV.S(F$3:F$7)</f>
        <v>-1.2371989404265753</v>
      </c>
      <c r="N3" s="8">
        <v>0.62875511868320488</v>
      </c>
      <c r="O3" s="8">
        <v>-0.24432060799133903</v>
      </c>
      <c r="P3" s="8">
        <v>-0.57560685013720747</v>
      </c>
      <c r="Q3" s="8">
        <v>-0.11683832982172913</v>
      </c>
      <c r="R3" s="8">
        <v>0.44721359549995987</v>
      </c>
      <c r="S3" s="6" t="s">
        <v>12</v>
      </c>
    </row>
    <row r="4" spans="1:28" x14ac:dyDescent="0.25">
      <c r="A4" s="18" vm="37">
        <v>45860</v>
      </c>
      <c r="B4" vm="46">
        <v>238.11</v>
      </c>
      <c r="C4" vm="47">
        <v>25.14</v>
      </c>
      <c r="D4" vm="48">
        <v>245.47</v>
      </c>
      <c r="E4" vm="49">
        <v>505.27</v>
      </c>
      <c r="F4" vm="50">
        <v>144.34</v>
      </c>
      <c r="H4" s="8" cm="1">
        <f t="array" ref="H4">(B4-[1]!MEAN(B$3:B$7))/_xlfn.STDEV.S(B$3:B$7)</f>
        <v>-1.5983811434145179</v>
      </c>
      <c r="I4" s="8" cm="1">
        <f t="array" ref="I4">(C4-[1]!MEAN(C$3:C$7))/_xlfn.STDEV.S(C$3:C$7)</f>
        <v>0.34478434994707036</v>
      </c>
      <c r="J4" s="8" cm="1">
        <f t="array" ref="J4">(D4-[1]!MEAN(D$3:D$7))/_xlfn.STDEV.S(D$3:D$7)</f>
        <v>-0.98509001781461369</v>
      </c>
      <c r="K4" s="8" cm="1">
        <f t="array" ref="K4">(E4-[1]!MEAN(E$3:E$7))/_xlfn.STDEV.S(E$3:E$7)</f>
        <v>-1.0950257740900564</v>
      </c>
      <c r="L4" s="8" cm="1">
        <f t="array" ref="L4">(F4-[1]!MEAN(F$3:F$7))/_xlfn.STDEV.S(F$3:F$7)</f>
        <v>-0.68536036125938826</v>
      </c>
      <c r="N4" s="8">
        <v>6.7641809191581304E-2</v>
      </c>
      <c r="O4" s="8">
        <v>-0.43661610047417826</v>
      </c>
      <c r="P4" s="8">
        <v>0.48294255257943336</v>
      </c>
      <c r="Q4" s="8">
        <v>0.60955513070112854</v>
      </c>
      <c r="R4" s="8">
        <v>0.44721359549995721</v>
      </c>
      <c r="S4" s="6" t="s">
        <v>17</v>
      </c>
    </row>
    <row r="5" spans="1:28" x14ac:dyDescent="0.25">
      <c r="A5" s="18" vm="38">
        <v>45861</v>
      </c>
      <c r="B5" vm="51">
        <v>241.9</v>
      </c>
      <c r="C5" vm="52">
        <v>25.36</v>
      </c>
      <c r="D5" vm="53">
        <v>257.07</v>
      </c>
      <c r="E5" vm="54">
        <v>505.87</v>
      </c>
      <c r="F5" vm="55">
        <v>146.88</v>
      </c>
      <c r="H5" s="8" cm="1">
        <f t="array" ref="H5">(B5-[1]!MEAN(B$3:B$7))/_xlfn.STDEV.S(B$3:B$7)</f>
        <v>-0.15259008529017101</v>
      </c>
      <c r="I5" s="8" cm="1">
        <f t="array" ref="I5">(C5-[1]!MEAN(C$3:C$7))/_xlfn.STDEV.S(C$3:C$7)</f>
        <v>0.81886283112428915</v>
      </c>
      <c r="J5" s="8" cm="1">
        <f t="array" ref="J5">(D5-[1]!MEAN(D$3:D$7))/_xlfn.STDEV.S(D$3:D$7)</f>
        <v>0.26540726897128114</v>
      </c>
      <c r="K5" s="8" cm="1">
        <f t="array" ref="K5">(E5-[1]!MEAN(E$3:E$7))/_xlfn.STDEV.S(E$3:E$7)</f>
        <v>-0.92604031512553653</v>
      </c>
      <c r="L5" s="8" cm="1">
        <f t="array" ref="L5">(F5-[1]!MEAN(F$3:F$7))/_xlfn.STDEV.S(F$3:F$7)</f>
        <v>0.29482844369490818</v>
      </c>
      <c r="N5" s="8">
        <v>-0.26107871737377658</v>
      </c>
      <c r="O5" s="8">
        <v>-0.26360343131326947</v>
      </c>
      <c r="P5" s="8">
        <v>0.32556626233276498</v>
      </c>
      <c r="Q5" s="8">
        <v>-0.74589392219337447</v>
      </c>
      <c r="R5" s="8">
        <v>0.44721359549995193</v>
      </c>
      <c r="S5" s="6" t="s">
        <v>18</v>
      </c>
    </row>
    <row r="6" spans="1:28" x14ac:dyDescent="0.25">
      <c r="A6" s="18" vm="39">
        <v>45862</v>
      </c>
      <c r="B6" vm="56">
        <v>242.83</v>
      </c>
      <c r="C6" vm="57">
        <v>25.35</v>
      </c>
      <c r="D6" vm="58">
        <v>262.06</v>
      </c>
      <c r="E6" vm="59">
        <v>510.88</v>
      </c>
      <c r="F6" vm="60">
        <v>146.82</v>
      </c>
      <c r="H6" s="8" cm="1">
        <f t="array" ref="H6">(B6-[1]!MEAN(B$3:B$7))/_xlfn.STDEV.S(B$3:B$7)</f>
        <v>0.20218186300947416</v>
      </c>
      <c r="I6" s="8" cm="1">
        <f t="array" ref="I6">(C6-[1]!MEAN(C$3:C$7))/_xlfn.STDEV.S(C$3:C$7)</f>
        <v>0.79731380925260154</v>
      </c>
      <c r="J6" s="8" cm="1">
        <f t="array" ref="J6">(D6-[1]!MEAN(D$3:D$7))/_xlfn.STDEV.S(D$3:D$7)</f>
        <v>0.80333670526969747</v>
      </c>
      <c r="K6" s="8" cm="1">
        <f t="array" ref="K6">(E6-[1]!MEAN(E$3:E$7))/_xlfn.STDEV.S(E$3:E$7)</f>
        <v>0.48498826722814786</v>
      </c>
      <c r="L6" s="8" cm="1">
        <f t="array" ref="L6">(F6-[1]!MEAN(F$3:F$7))/_xlfn.STDEV.S(F$3:F$7)</f>
        <v>0.27167437743614431</v>
      </c>
      <c r="N6" s="8">
        <v>-0.68519440740239423</v>
      </c>
      <c r="O6" s="8">
        <v>0.13013777494292894</v>
      </c>
      <c r="P6" s="8">
        <v>-0.50524925348435956</v>
      </c>
      <c r="Q6" s="8">
        <v>0.24144559521945524</v>
      </c>
      <c r="R6" s="8">
        <v>0.44721359549996653</v>
      </c>
      <c r="S6" s="6" t="s">
        <v>19</v>
      </c>
    </row>
    <row r="7" spans="1:28" x14ac:dyDescent="0.25">
      <c r="A7" s="18" vm="40">
        <v>45863</v>
      </c>
      <c r="B7" vm="61">
        <v>245.12</v>
      </c>
      <c r="C7" vm="62">
        <v>24.79</v>
      </c>
      <c r="D7" vm="63">
        <v>264.19</v>
      </c>
      <c r="E7" vm="64">
        <v>513.71</v>
      </c>
      <c r="F7" vm="65">
        <v>149.63</v>
      </c>
      <c r="H7" s="8" cm="1">
        <f t="array" ref="H7">(B7-[1]!MEAN(B$3:B$7))/_xlfn.STDEV.S(B$3:B$7)</f>
        <v>1.0757601012956877</v>
      </c>
      <c r="I7" s="8" cm="1">
        <f t="array" ref="I7">(C7-[1]!MEAN(C$3:C$7))/_xlfn.STDEV.S(C$3:C$7)</f>
        <v>-0.4094314155621484</v>
      </c>
      <c r="J7" s="8" cm="1">
        <f t="array" ref="J7">(D7-[1]!MEAN(D$3:D$7))/_xlfn.STDEV.S(D$3:D$7)</f>
        <v>1.032953879481245</v>
      </c>
      <c r="K7" s="8" cm="1">
        <f t="array" ref="K7">(E7-[1]!MEAN(E$3:E$7))/_xlfn.STDEV.S(E$3:E$7)</f>
        <v>1.2820363486774475</v>
      </c>
      <c r="L7" s="8" cm="1">
        <f t="array" ref="L7">(F7-[1]!MEAN(F$3:F$7))/_xlfn.STDEV.S(F$3:F$7)</f>
        <v>1.3560564805548783</v>
      </c>
    </row>
    <row r="8" spans="1:28" x14ac:dyDescent="0.25">
      <c r="H8" s="8" t="str">
        <f ca="1">_xlfn.FORMULATEXT(H3)</f>
        <v>=(B3-MEAN(B$3:B$7))/STDEV.S(B$3:B$7)</v>
      </c>
      <c r="N8" s="5" t="s">
        <v>7</v>
      </c>
      <c r="U8" t="s">
        <v>20</v>
      </c>
      <c r="W8" t="s">
        <v>21</v>
      </c>
    </row>
    <row r="9" spans="1:28" x14ac:dyDescent="0.25">
      <c r="N9" s="19" cm="1">
        <f t="array" ref="N9:R13">[1]!SVD_D(H3:L7)</f>
        <v>3.4503538616924865</v>
      </c>
      <c r="O9">
        <v>0</v>
      </c>
      <c r="P9">
        <v>0</v>
      </c>
      <c r="Q9">
        <v>0</v>
      </c>
      <c r="R9">
        <v>0</v>
      </c>
      <c r="T9" s="37" t="str">
        <f ca="1">_xlfn.FORMULATEXT(U9)</f>
        <v>=N9^2</v>
      </c>
      <c r="U9" s="8">
        <f>N9^2</f>
        <v>11.904941770896254</v>
      </c>
      <c r="V9" s="21">
        <f>U9/$U$13</f>
        <v>0.59524708854481267</v>
      </c>
      <c r="W9" s="22">
        <f>V9</f>
        <v>0.59524708854481267</v>
      </c>
    </row>
    <row r="10" spans="1:28" x14ac:dyDescent="0.25">
      <c r="N10">
        <v>0</v>
      </c>
      <c r="O10" s="19">
        <v>2.6591301457461824</v>
      </c>
      <c r="P10">
        <v>0</v>
      </c>
      <c r="Q10">
        <v>0</v>
      </c>
      <c r="R10">
        <v>0</v>
      </c>
      <c r="U10" s="8">
        <f>O10^2</f>
        <v>7.0709731320161131</v>
      </c>
      <c r="V10" s="21">
        <f t="shared" ref="V10:V12" si="0">U10/$U$13</f>
        <v>0.35354865660080564</v>
      </c>
      <c r="W10" s="23">
        <f>V10+W9</f>
        <v>0.94879574514561837</v>
      </c>
      <c r="Y10" s="24" t="s">
        <v>23</v>
      </c>
      <c r="Z10" s="24"/>
      <c r="AA10" s="24"/>
      <c r="AB10" s="24"/>
    </row>
    <row r="11" spans="1:28" x14ac:dyDescent="0.25">
      <c r="N11">
        <v>0</v>
      </c>
      <c r="O11">
        <v>0</v>
      </c>
      <c r="P11" s="8">
        <v>0.7324385668549922</v>
      </c>
      <c r="Q11">
        <v>0</v>
      </c>
      <c r="R11">
        <v>0</v>
      </c>
      <c r="U11" s="8">
        <f>P11^2</f>
        <v>0.53646625421659488</v>
      </c>
      <c r="V11" s="21">
        <f t="shared" si="0"/>
        <v>2.6823312710829744E-2</v>
      </c>
      <c r="W11" s="22">
        <f t="shared" ref="W11:W12" si="1">V11+W10</f>
        <v>0.97561905785644809</v>
      </c>
    </row>
    <row r="12" spans="1:28" x14ac:dyDescent="0.25">
      <c r="N12">
        <v>0</v>
      </c>
      <c r="O12">
        <v>0</v>
      </c>
      <c r="P12">
        <v>0</v>
      </c>
      <c r="Q12" s="8">
        <v>0.69829710214996432</v>
      </c>
      <c r="R12">
        <v>0</v>
      </c>
      <c r="U12" s="8">
        <f>Q12^2</f>
        <v>0.48761884287103768</v>
      </c>
      <c r="V12" s="21">
        <f t="shared" si="0"/>
        <v>2.4380942143551885E-2</v>
      </c>
      <c r="W12" s="22">
        <f t="shared" si="1"/>
        <v>1</v>
      </c>
    </row>
    <row r="13" spans="1:28" ht="16.5" x14ac:dyDescent="0.25">
      <c r="N13">
        <v>0</v>
      </c>
      <c r="O13">
        <v>0</v>
      </c>
      <c r="P13">
        <v>0</v>
      </c>
      <c r="Q13">
        <v>0</v>
      </c>
      <c r="R13" s="20">
        <v>0</v>
      </c>
      <c r="U13" s="25">
        <f>SUM(U9:U12)</f>
        <v>20</v>
      </c>
      <c r="V13" s="35" t="s">
        <v>41</v>
      </c>
    </row>
    <row r="14" spans="1:28" x14ac:dyDescent="0.25">
      <c r="U14" t="str">
        <f ca="1">_xlfn.FORMULATEXT(U13)</f>
        <v>=SUM(U9:U12)</v>
      </c>
    </row>
    <row r="15" spans="1:28" ht="16.5" x14ac:dyDescent="0.25">
      <c r="N15" t="s">
        <v>22</v>
      </c>
      <c r="V15" t="str">
        <f ca="1">_xlfn.FORMULATEXT(V9)</f>
        <v>=U9/$U$13</v>
      </c>
    </row>
    <row r="16" spans="1:28" x14ac:dyDescent="0.25">
      <c r="N16" s="26" vm="66">
        <v>45806</v>
      </c>
      <c r="O16" s="26" vm="67">
        <v>45807</v>
      </c>
      <c r="P16" s="26" vm="68">
        <v>45810</v>
      </c>
      <c r="Q16" s="26" vm="69">
        <v>45811</v>
      </c>
      <c r="R16" s="26" vm="70">
        <v>45812</v>
      </c>
    </row>
    <row r="17" spans="14:18" x14ac:dyDescent="0.25">
      <c r="N17" s="8" cm="1">
        <f t="array" ref="N17:R21">[1]!SVD_V(H3:L7)</f>
        <v>-0.48893629336579886</v>
      </c>
      <c r="O17" s="8">
        <v>0.34939173132895296</v>
      </c>
      <c r="P17" s="8">
        <v>0.67919926050623669</v>
      </c>
      <c r="Q17" s="8">
        <v>0.29818365782159795</v>
      </c>
      <c r="R17" s="8">
        <v>-1.6653345369377348E-15</v>
      </c>
    </row>
    <row r="18" spans="14:18" x14ac:dyDescent="0.25">
      <c r="N18" s="8">
        <v>-1.2502361644242529E-2</v>
      </c>
      <c r="O18" s="8">
        <v>-0.74038990737907606</v>
      </c>
      <c r="P18" s="8">
        <v>0.3288903724335428</v>
      </c>
      <c r="Q18" s="8">
        <v>-0.36218213235107671</v>
      </c>
      <c r="R18" s="8">
        <v>-2.6367796834847468E-15</v>
      </c>
    </row>
    <row r="19" spans="14:18" x14ac:dyDescent="0.25">
      <c r="N19" s="8">
        <v>-0.52109142792677132</v>
      </c>
      <c r="O19" s="8">
        <v>-0.32413131444051951</v>
      </c>
      <c r="P19" s="8">
        <v>0.17849423487347851</v>
      </c>
      <c r="Q19" s="8">
        <v>-0.12319209178587413</v>
      </c>
      <c r="R19" s="8">
        <v>4.6629367034256575E-15</v>
      </c>
    </row>
    <row r="20" spans="14:18" x14ac:dyDescent="0.25">
      <c r="N20" s="8">
        <v>-0.49059531411713592</v>
      </c>
      <c r="O20" s="8">
        <v>0.34513174869866586</v>
      </c>
      <c r="P20" s="8">
        <v>-0.32437467370401624</v>
      </c>
      <c r="Q20" s="8">
        <v>-0.69563387655023856</v>
      </c>
      <c r="R20" s="8">
        <v>-1.4432899320127035E-15</v>
      </c>
    </row>
    <row r="21" spans="14:18" x14ac:dyDescent="0.25">
      <c r="N21" s="8">
        <v>-0.49856288820025207</v>
      </c>
      <c r="O21" s="8">
        <v>-0.32491717432204537</v>
      </c>
      <c r="P21" s="8">
        <v>-0.54170136295255067</v>
      </c>
      <c r="Q21" s="8">
        <v>0.52993190839094384</v>
      </c>
      <c r="R21" s="8">
        <v>-1.6653345369377348E-15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Steps 0 &amp; 1</vt:lpstr>
      <vt:lpstr>Steps 2-8</vt:lpstr>
      <vt:lpstr>SSA Alt Coeff</vt:lpstr>
      <vt:lpstr>A1 Matrix Decomp</vt:lpstr>
      <vt:lpstr>A2 SVD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2025-08-01T11:58:56Z</dcterms:created>
  <dcterms:modified xsi:type="dcterms:W3CDTF">2025-11-02T10:33:48Z</dcterms:modified>
</cp:coreProperties>
</file>